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DieseArbeitsmappe"/>
  <mc:AlternateContent xmlns:mc="http://schemas.openxmlformats.org/markup-compatibility/2006">
    <mc:Choice Requires="x15">
      <x15ac:absPath xmlns:x15ac="http://schemas.microsoft.com/office/spreadsheetml/2010/11/ac" url="K:\07_fachgesellschaften\_zentren für dialysezugänge\03_erhebungsbogen\_in arbeit\"/>
    </mc:Choice>
  </mc:AlternateContent>
  <xr:revisionPtr revIDLastSave="0" documentId="13_ncr:1_{0776D808-2723-475E-9478-0438635802A1}" xr6:coauthVersionLast="47" xr6:coauthVersionMax="47" xr10:uidLastSave="{00000000-0000-0000-0000-000000000000}"/>
  <workbookProtection workbookAlgorithmName="SHA-512" workbookHashValue="UjNE1Jl7qvm59BieeQ8G+z7rFFmKpZHmkOz5X/l9dmDqAj5EJYl6InBIxUZ4FCJhy7LkS+RiOiN1C/NalnH/CQ==" workbookSaltValue="z5kwKZiPQ3CQx9NM83L7+A==" workbookSpinCount="100000" lockStructure="1"/>
  <bookViews>
    <workbookView xWindow="28680" yWindow="-120" windowWidth="29040" windowHeight="15720" activeTab="1" xr2:uid="{00000000-000D-0000-FFFF-FFFF00000000}"/>
  </bookViews>
  <sheets>
    <sheet name="Erläuterung" sheetId="3" r:id="rId1"/>
    <sheet name="Kennzahlenbogen" sheetId="5" r:id="rId2"/>
    <sheet name="Daten" sheetId="4"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E2" i="4" l="1"/>
  <c r="GD2" i="4"/>
  <c r="GC2" i="4"/>
  <c r="GB2" i="4"/>
  <c r="GA2" i="4"/>
  <c r="FZ2" i="4"/>
  <c r="FY2" i="4"/>
  <c r="FX2" i="4"/>
  <c r="FW2" i="4"/>
  <c r="FV2" i="4"/>
  <c r="FU2" i="4"/>
  <c r="FT2" i="4"/>
  <c r="FS2" i="4"/>
  <c r="FR2" i="4"/>
  <c r="FQ2" i="4"/>
  <c r="FP2" i="4"/>
  <c r="FO2" i="4"/>
  <c r="FN2" i="4"/>
  <c r="FM2" i="4"/>
  <c r="FL2" i="4"/>
  <c r="FK2" i="4"/>
  <c r="FJ2" i="4"/>
  <c r="FI2" i="4"/>
  <c r="FH2" i="4"/>
  <c r="FG2" i="4"/>
  <c r="FF2" i="4"/>
  <c r="FE2" i="4"/>
  <c r="FD2" i="4"/>
  <c r="FC2" i="4"/>
  <c r="FB2" i="4"/>
  <c r="FA2" i="4"/>
  <c r="EZ2" i="4"/>
  <c r="EY2" i="4"/>
  <c r="EX2" i="4"/>
  <c r="EW2" i="4"/>
  <c r="EV2" i="4"/>
  <c r="EU2" i="4"/>
  <c r="ET2" i="4"/>
  <c r="ES2" i="4"/>
  <c r="ER2" i="4"/>
  <c r="EQ2" i="4"/>
  <c r="EP2" i="4"/>
  <c r="EO2" i="4"/>
  <c r="EN2" i="4"/>
  <c r="EM2" i="4"/>
  <c r="EL2" i="4"/>
  <c r="EK2" i="4"/>
  <c r="EJ2" i="4"/>
  <c r="EI2" i="4"/>
  <c r="EH2" i="4"/>
  <c r="EG2" i="4"/>
  <c r="EF2" i="4"/>
  <c r="EE2" i="4"/>
  <c r="ED2" i="4"/>
  <c r="EC2" i="4"/>
  <c r="EB2" i="4"/>
  <c r="EA2" i="4"/>
  <c r="DZ2" i="4"/>
  <c r="DY2" i="4"/>
  <c r="DX2" i="4"/>
  <c r="DW2" i="4"/>
  <c r="DV2" i="4"/>
  <c r="DU2" i="4"/>
  <c r="DT2" i="4"/>
  <c r="DS2" i="4"/>
  <c r="DR2" i="4"/>
  <c r="DQ2" i="4"/>
  <c r="CS2" i="4"/>
  <c r="CR2" i="4"/>
  <c r="CQ2" i="4"/>
  <c r="CP2" i="4"/>
  <c r="CO2" i="4"/>
  <c r="CL2" i="4"/>
  <c r="AS2" i="4"/>
  <c r="CE2" i="4"/>
  <c r="CD2" i="4"/>
  <c r="CC2" i="4"/>
  <c r="CB2" i="4"/>
  <c r="CA2" i="4"/>
  <c r="BZ2" i="4"/>
  <c r="BY2" i="4"/>
  <c r="AF2" i="4"/>
  <c r="BH2" i="4"/>
  <c r="BG2" i="4"/>
  <c r="BF2" i="4"/>
  <c r="BE2" i="4"/>
  <c r="BD2" i="4"/>
  <c r="K2" i="4"/>
  <c r="BA2" i="4"/>
  <c r="H2" i="4"/>
  <c r="DP2" i="4"/>
  <c r="DO2" i="4"/>
  <c r="DN2" i="4"/>
  <c r="DM2" i="4"/>
  <c r="AZ2" i="4"/>
  <c r="AY2" i="4"/>
  <c r="AX2" i="4"/>
  <c r="AW2" i="4"/>
  <c r="AV2" i="4"/>
  <c r="DL2" i="4"/>
  <c r="AL2" i="4"/>
  <c r="AK2" i="4"/>
  <c r="AJ2" i="4"/>
  <c r="AI2" i="4"/>
  <c r="AH2" i="4"/>
  <c r="AG2" i="4"/>
  <c r="O2" i="4"/>
  <c r="DK2" i="4"/>
  <c r="DJ2" i="4"/>
  <c r="DI2" i="4"/>
  <c r="DH2" i="4"/>
  <c r="DG2" i="4"/>
  <c r="DF2" i="4"/>
  <c r="N2" i="4"/>
  <c r="DE2" i="4"/>
  <c r="DD2" i="4"/>
  <c r="DC2" i="4"/>
  <c r="L2" i="4"/>
  <c r="M2" i="4"/>
  <c r="DB2" i="4"/>
  <c r="DA2" i="4"/>
  <c r="CZ2" i="4"/>
  <c r="CY2" i="4" l="1"/>
  <c r="CX2" i="4"/>
  <c r="CW2" i="4"/>
  <c r="CU2" i="4"/>
  <c r="G2" i="4" l="1"/>
  <c r="F2" i="4"/>
  <c r="E2" i="4"/>
  <c r="B2" i="4"/>
  <c r="C2" i="4"/>
  <c r="D2" i="4"/>
  <c r="J65" i="5" l="1"/>
  <c r="F30" i="5" l="1"/>
  <c r="J18" i="5"/>
  <c r="E32" i="5"/>
  <c r="F32" i="5"/>
  <c r="G32" i="5"/>
  <c r="D32" i="5"/>
  <c r="G31" i="5"/>
  <c r="E31" i="5"/>
  <c r="F31" i="5"/>
  <c r="D31" i="5"/>
  <c r="D30" i="5"/>
  <c r="G30" i="5"/>
  <c r="E30" i="5"/>
  <c r="J68" i="5"/>
  <c r="H31" i="5" l="1"/>
  <c r="J58" i="5"/>
  <c r="N83" i="5" l="1"/>
  <c r="K81" i="5"/>
  <c r="K82" i="5"/>
  <c r="K80" i="5"/>
  <c r="N77" i="5"/>
  <c r="N71" i="5"/>
  <c r="N70" i="5"/>
  <c r="N69" i="5"/>
  <c r="N68" i="5"/>
  <c r="K73" i="5"/>
  <c r="K74" i="5"/>
  <c r="K75" i="5"/>
  <c r="K76" i="5"/>
  <c r="K72" i="5"/>
  <c r="K66" i="5"/>
  <c r="K67" i="5"/>
  <c r="K56" i="5"/>
  <c r="K57" i="5"/>
  <c r="K59" i="5"/>
  <c r="K60" i="5"/>
  <c r="K61" i="5"/>
  <c r="K62" i="5"/>
  <c r="K63" i="5"/>
  <c r="K64" i="5"/>
  <c r="K50" i="5"/>
  <c r="K51" i="5"/>
  <c r="K52" i="5"/>
  <c r="K53" i="5"/>
  <c r="K54" i="5"/>
  <c r="K55" i="5"/>
  <c r="K49" i="5"/>
  <c r="K47" i="5"/>
  <c r="K46" i="5"/>
  <c r="K45" i="5"/>
  <c r="K43" i="5"/>
  <c r="K41" i="5"/>
  <c r="K48" i="5"/>
  <c r="K58" i="5"/>
  <c r="H19" i="5"/>
  <c r="H18" i="5"/>
  <c r="J42" i="5" s="1"/>
  <c r="K42" i="5" l="1"/>
  <c r="CT2" i="4"/>
  <c r="O82" i="5"/>
  <c r="O81" i="5"/>
  <c r="O80" i="5"/>
  <c r="O77" i="5"/>
  <c r="K77" i="5" s="1"/>
  <c r="O76" i="5"/>
  <c r="I76" i="5" s="1"/>
  <c r="O75" i="5"/>
  <c r="I75" i="5" s="1"/>
  <c r="O74" i="5"/>
  <c r="I74" i="5" s="1"/>
  <c r="O73" i="5"/>
  <c r="O72" i="5"/>
  <c r="O71" i="5"/>
  <c r="K71" i="5" s="1"/>
  <c r="O70" i="5"/>
  <c r="K70" i="5" s="1"/>
  <c r="O69" i="5"/>
  <c r="K69" i="5" s="1"/>
  <c r="O68" i="5"/>
  <c r="O67" i="5"/>
  <c r="I67" i="5" s="1"/>
  <c r="O66" i="5"/>
  <c r="I66" i="5" s="1"/>
  <c r="O65" i="5"/>
  <c r="I65" i="5" s="1"/>
  <c r="O64" i="5"/>
  <c r="O63" i="5"/>
  <c r="O62" i="5"/>
  <c r="O61" i="5"/>
  <c r="O60" i="5"/>
  <c r="O59" i="5"/>
  <c r="O57" i="5"/>
  <c r="O56" i="5"/>
  <c r="O58" i="5"/>
  <c r="O55" i="5"/>
  <c r="O54" i="5"/>
  <c r="O53" i="5"/>
  <c r="O52" i="5"/>
  <c r="O51" i="5"/>
  <c r="O50" i="5"/>
  <c r="O49" i="5"/>
  <c r="O48" i="5"/>
  <c r="O47" i="5"/>
  <c r="O46" i="5"/>
  <c r="O45" i="5"/>
  <c r="O44" i="5"/>
  <c r="O43" i="5"/>
  <c r="O42" i="5"/>
  <c r="O41" i="5"/>
  <c r="K65" i="5"/>
  <c r="G33" i="5"/>
  <c r="F33" i="5"/>
  <c r="E33" i="5"/>
  <c r="O83" i="5" s="1"/>
  <c r="K83" i="5" s="1"/>
  <c r="D33" i="5"/>
  <c r="H29" i="5"/>
  <c r="J25" i="5" s="1"/>
  <c r="H28" i="5"/>
  <c r="H27" i="5"/>
  <c r="H26" i="5"/>
  <c r="H24" i="5"/>
  <c r="H23" i="5"/>
  <c r="H22" i="5"/>
  <c r="H21" i="5"/>
  <c r="H20" i="5"/>
  <c r="J44" i="5" s="1"/>
  <c r="K44" i="5" l="1"/>
  <c r="CV2" i="4"/>
  <c r="K68" i="5"/>
  <c r="J33" i="5"/>
  <c r="H30" i="5"/>
  <c r="H33" i="5"/>
  <c r="H32" i="5"/>
  <c r="N40" i="5" l="1"/>
  <c r="O40" i="5" s="1"/>
  <c r="K40" i="5" s="1"/>
  <c r="N33" i="5" l="1"/>
  <c r="N25" i="5"/>
  <c r="O33" i="5" l="1"/>
  <c r="O25" i="5" l="1"/>
  <c r="N18" i="5"/>
  <c r="K25" i="5" l="1"/>
  <c r="O18" i="5"/>
  <c r="K18" i="5" s="1"/>
  <c r="K33" i="5" l="1"/>
  <c r="D13" i="5" s="1"/>
  <c r="C13" i="5" l="1"/>
  <c r="G13" i="5"/>
  <c r="F13" i="5"/>
  <c r="E13" i="5"/>
  <c r="E14" i="5" l="1"/>
  <c r="C14" i="5"/>
  <c r="D14" i="5"/>
  <c r="G14" i="5"/>
  <c r="F15" i="5"/>
  <c r="F14" i="5"/>
  <c r="C1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ClarCert - Jonas Fünfgeld</author>
  </authors>
  <commentList>
    <comment ref="G8" authorId="0" shapeId="0" xr:uid="{422FCC0F-397F-46A4-9441-2DDE69A36EF0}">
      <text>
        <r>
          <rPr>
            <sz val="9"/>
            <color indexed="81"/>
            <rFont val="Segoe UI"/>
            <family val="2"/>
          </rPr>
          <t>Die Reg.-Nr. wird von ClarCert vergeben und ist z.B. in der Betreff-Zeile von E-Mails aufgeführt. Die Reg.-Nr. ist immer dreistellig. Z.B.: ZFD-123</t>
        </r>
      </text>
    </comment>
  </commentList>
</comments>
</file>

<file path=xl/sharedStrings.xml><?xml version="1.0" encoding="utf-8"?>
<sst xmlns="http://schemas.openxmlformats.org/spreadsheetml/2006/main" count="468" uniqueCount="351">
  <si>
    <t>Anzahl/a</t>
  </si>
  <si>
    <t>---</t>
  </si>
  <si>
    <t>Anzahl Revisionen</t>
  </si>
  <si>
    <t>Anzahl Erstanlagen</t>
  </si>
  <si>
    <t>Phlebographie/Angiographie</t>
  </si>
  <si>
    <t>anteilige VK</t>
  </si>
  <si>
    <t>Shunt-Koordinator</t>
  </si>
  <si>
    <t>1</t>
  </si>
  <si>
    <t>obere Plausi</t>
  </si>
  <si>
    <t>untere Plausi</t>
  </si>
  <si>
    <t>Prüfung
Sollvorgabe</t>
  </si>
  <si>
    <t>Sollvorgabe</t>
  </si>
  <si>
    <t>Kommentar</t>
  </si>
  <si>
    <t>Anmerkung</t>
  </si>
  <si>
    <t>Mindestanforderung</t>
  </si>
  <si>
    <t>Kennzahl</t>
  </si>
  <si>
    <t>EB</t>
  </si>
  <si>
    <t>Nr.</t>
  </si>
  <si>
    <t xml:space="preserve">Erstelldatum </t>
  </si>
  <si>
    <t>Prozentualer Anteil</t>
  </si>
  <si>
    <t>Erfassungsjahr</t>
  </si>
  <si>
    <t>Anzahl</t>
  </si>
  <si>
    <t>Kennzahl falsch</t>
  </si>
  <si>
    <t>Kennzahl unvollständig</t>
  </si>
  <si>
    <t>Sollvorgabe nicht erfüllt</t>
  </si>
  <si>
    <t>Wert unplausibel</t>
  </si>
  <si>
    <t>Anforderungen erfüllt</t>
  </si>
  <si>
    <t>Auditjahr</t>
  </si>
  <si>
    <t>unvollständig / falsch</t>
  </si>
  <si>
    <t>vollständig</t>
  </si>
  <si>
    <t>Name des Zentrums</t>
  </si>
  <si>
    <t>Eingabe ausstehend</t>
  </si>
  <si>
    <t>Eingabe optional</t>
  </si>
  <si>
    <t>Eingabe erfolgt automatisch 
(Bezug auf andere Zellen)</t>
  </si>
  <si>
    <t>Legende:</t>
  </si>
  <si>
    <t>Interdisziplinäre Zentren für Dialysezugänge</t>
  </si>
  <si>
    <t>Ist-Wert</t>
  </si>
  <si>
    <t>Erläuterung und Hinweise</t>
  </si>
  <si>
    <t>Bearbeitungsqualität Kennzahlen</t>
  </si>
  <si>
    <t>Art des Zentrums</t>
  </si>
  <si>
    <t>Shunt-Referenzzentrum</t>
  </si>
  <si>
    <t>Regionales Shuntzentrum</t>
  </si>
  <si>
    <t>7</t>
  </si>
  <si>
    <t>8</t>
  </si>
  <si>
    <t>23</t>
  </si>
  <si>
    <t>24</t>
  </si>
  <si>
    <t>Reg.Nr. ZFD-</t>
  </si>
  <si>
    <t>Anzahl Eingriffe/a</t>
  </si>
  <si>
    <t>2.1.5f</t>
  </si>
  <si>
    <t>2.2.2a</t>
  </si>
  <si>
    <t>25</t>
  </si>
  <si>
    <t>26</t>
  </si>
  <si>
    <t>27</t>
  </si>
  <si>
    <t>28</t>
  </si>
  <si>
    <t>29</t>
  </si>
  <si>
    <t>30</t>
  </si>
  <si>
    <t>31</t>
  </si>
  <si>
    <t>32</t>
  </si>
  <si>
    <t>33</t>
  </si>
  <si>
    <t>34</t>
  </si>
  <si>
    <t>35</t>
  </si>
  <si>
    <t>36</t>
  </si>
  <si>
    <t>37</t>
  </si>
  <si>
    <t>2.3.2a</t>
  </si>
  <si>
    <t>Notfalleingriffe</t>
  </si>
  <si>
    <t>Interventionell erfahrene Ärzte (Fachärtzte)</t>
  </si>
  <si>
    <t>Erfahrene Shuntoperateure (Fachärzte)</t>
  </si>
  <si>
    <t>Erfahrene Nephrologen (&gt; 4 jährige fachärztliche Tätigkeit)</t>
  </si>
  <si>
    <t>Facharzt für Innere Medizin mit nephrologischer Erfahrung  (&gt; 1 Jahr in der Dialyse tätig)</t>
  </si>
  <si>
    <t>Zeitraum zwischen Beginn der Zugangsplanung und der OP (Median in Tagen)</t>
  </si>
  <si>
    <t>Passagere Katheter bei Revisionen</t>
  </si>
  <si>
    <t>Getunnelte Katheter bei Revisionen</t>
  </si>
  <si>
    <t xml:space="preserve">Patienten, die bei Zu-gangsproblemen mit dem Alternativverfahren Peritonealdialyse behandelt wurden </t>
  </si>
  <si>
    <t xml:space="preserve">Patienten, die bei Zu-gangsproblemen mit dem Alternativverfahren  Nierentransplantation behandelt wurden </t>
  </si>
  <si>
    <t>Durchgeführte Shuntdiagnostik bei Erstanlage Internist 1</t>
  </si>
  <si>
    <t>Durchgeführte Shuntdiagnostik bei Revision Internist 1</t>
  </si>
  <si>
    <t>Chirurgische Eingriffe am av Zugang im Berichtsjahr</t>
  </si>
  <si>
    <t>Revisionen an AV-Gefäßzugängen zur Dialyse im Berichtsjahr</t>
  </si>
  <si>
    <t xml:space="preserve">Interventionalist 1:
Vaskuläre Eingriffe in der Ver-
gangenheit  </t>
  </si>
  <si>
    <t>Interventionalist 2: 
Vaskuläre Eingriffe in der Ver-
gangenheit</t>
  </si>
  <si>
    <t>- Regionale Shuntzentren: 200
- Shunt-Referenzzentren: 300</t>
  </si>
  <si>
    <t>Kennzahlendefinition</t>
  </si>
  <si>
    <t>Interdisziplinär in der Shuntkonferenz besprochene Patienten</t>
  </si>
  <si>
    <t>Version EB</t>
  </si>
  <si>
    <t>Reg.Nr.</t>
  </si>
  <si>
    <t>Erstelldatum</t>
  </si>
  <si>
    <t>Anlagen an AV-Gefäßzugängen zur Dialyse im Berichtsjahr - Anzahl nativer Anlagen/a</t>
  </si>
  <si>
    <t>Anlagen an AV-Gefäßzugängen zur Dialyse im Berichtsjahr - Anzahl Prothesenshuntanlagen/a</t>
  </si>
  <si>
    <t>Eingriffe bei Revisionen zum Erhalt des Gefäßzugangs  - Anzahl/a</t>
  </si>
  <si>
    <t>Eingriffe bei Revisionen zum Erhalt des Gefäßzugangs - Median in Tagen (Dauer Vorstellung bis Intervention)</t>
  </si>
  <si>
    <t>Eingriffe bei Notfällen (Shuntverschluss) - Anzahl/a</t>
  </si>
  <si>
    <t>Eingriffe bei Notfällen (Shuntverschluss) - Median in Tagen (Dauer Vorstellung bis Intervention)</t>
  </si>
  <si>
    <t>Operateur 1:
Eingriffe am av-Zugang in der Vergangenheit (letzte 10 Jahre) - Anzahl kumuliert</t>
  </si>
  <si>
    <t>Operateur 1:
Eingriffe am av-Zugang in der Vergangenheit (letzte 10 Jahre) - Anzahl Erstanlagen</t>
  </si>
  <si>
    <t>Operateur 1:
Eingriffe am av-Zugang in der Vergangenheit (letzte 10 Jahre) - Anzahl Revisionen</t>
  </si>
  <si>
    <t>Operateur 2:
Eingriffe am av-Zugang in der Vergangenheit (letzte 10 Jahre) - Anzahl kumuliert</t>
  </si>
  <si>
    <t>Operateur 2:
Eingriffe am av-Zugang in der Vergangenheit (letzte 10 Jahre) - Anzahl Erstanlagen</t>
  </si>
  <si>
    <t>Operateur 2:
Eingriffe am av-Zugang in der Vergangenheit (letzte 10 Jahre) - Anzahl Revisionen</t>
  </si>
  <si>
    <t>Operateur 1:
Eingriffe am av-Zugang im Berichtsjahr - Anzahl/a</t>
  </si>
  <si>
    <t>Operateur 1:
Eingriffe am av-Zugang im Berichtsjahr - Anzahl Erstanlagen/a</t>
  </si>
  <si>
    <t>Operateur 1:
Eingriffe am av-Zugang im Berichtsjahr - Anzahl Revisionen/a</t>
  </si>
  <si>
    <t>Operateur 2:
Eingriffe am av-Zugang im Berichtsjahr - Anzahl/a</t>
  </si>
  <si>
    <t>Operateur 2:
Eingriffe am av-Zugang im Berichtsjahr - Anzahl Erstanlagen/a</t>
  </si>
  <si>
    <t>Operateur 2:
Eingriffe am av-Zugang im Berichtsjahr - Anzahl Revisionen/a</t>
  </si>
  <si>
    <t>Interventionelle vaskuläre Eingriffe - Anzahl Eingriffe/a</t>
  </si>
  <si>
    <t>Interventionelle vaskuläre Eingriffe - Anzahl Eingriffe am av Zugang/a</t>
  </si>
  <si>
    <t>Interventionalist 1:
Vaskuläre Eingriffe in der Vergangenheit  - Anzahl kumuliert</t>
  </si>
  <si>
    <t>Interventionalist 1:
Vaskuläre Eingriffe in der Vergangenheit  - davon am av-Zugang</t>
  </si>
  <si>
    <t>Interventionalist 2:
Vaskuläre Eingriffe in der Vergangenheit  - Anzahl kumuliert</t>
  </si>
  <si>
    <t>Interventionalist 2:
Vaskuläre Eingriffe in der Vergangenheit  - davon am av-Zugang</t>
  </si>
  <si>
    <t>Kommentar zu Shunt-Koordinator</t>
  </si>
  <si>
    <t>Kommentar zu Phlebographie/Angiographie</t>
  </si>
  <si>
    <t>Kommentar zu Zeitraum zwischen Beginn der Zugangsplanung und der OP (Median in Tagen)</t>
  </si>
  <si>
    <t>Kommentar zu Passagere Katheter bei Revisionen</t>
  </si>
  <si>
    <t>Kommentar zu Getunnelte Katheter bei Revisionen</t>
  </si>
  <si>
    <t>Kommentar zu Interdisziplinär in der Shuntkonferenz besprochene Patienten</t>
  </si>
  <si>
    <t>Kommentar zu Erfahrene Nephrologen (&gt; 4 jährige fachärztliche Tätigkeit)</t>
  </si>
  <si>
    <t>Kommentar zu Facharzt für Innere Medizin mit nephrologischer Erfahrung  (&gt; 1 Jahr in der Dialyse tätig)</t>
  </si>
  <si>
    <t xml:space="preserve">Kommentar zu Patienten, die bei Zu-gangsproblemen mit dem Alternativverfahren Peritonealdialyse behandelt wurden </t>
  </si>
  <si>
    <t xml:space="preserve">Kommentar zu Patienten, die bei Zu-gangsproblemen mit dem Alternativverfahren  Nierentransplantation behandelt wurden </t>
  </si>
  <si>
    <t>Kommentar zu Durchgeführte Shuntdiagnostik bei Erstanlage Internist 1</t>
  </si>
  <si>
    <t>Kommentar zu Durchgeführte Shuntdiagnostik bei Revision Internist 1</t>
  </si>
  <si>
    <t>Kommentar zu Chirurgische Eingriffe am av Zugang im Berichtsjahr</t>
  </si>
  <si>
    <t>Kommentar zu Anlagen an AV-Gefäßzugängen zur Dialyse im Berichtsjahr - Anzahl nativer Anlagen/a</t>
  </si>
  <si>
    <t>Kommentar zu Anlagen an AV-Gefäßzugängen zur Dialyse im Berichtsjahr - Anzahl Prothesenshuntanlagen/a</t>
  </si>
  <si>
    <t>Kommentar zu Revisionen an AV-Gefäßzugängen zur Dialyse im Berichtsjahr</t>
  </si>
  <si>
    <t>Kommentar zu Eingriffe bei Revisionen zum Erhalt des Gefäßzugangs  - Anzahl/a</t>
  </si>
  <si>
    <t>Kommentar zu Eingriffe bei Revisionen zum Erhalt des Gefäßzugangs - Median in Tagen (Dauer Vorstellung bis Intervention)</t>
  </si>
  <si>
    <t>Kommentar zu Eingriffe bei Notfällen (Shuntverschluss) - Anzahl/a</t>
  </si>
  <si>
    <t>Kommentar zu Eingriffe bei Notfällen (Shuntverschluss) - Median in Tagen (Dauer Vorstellung bis Intervention)</t>
  </si>
  <si>
    <t>Kommentar zu Erfahrene Shuntoperateure (Fachärzte)</t>
  </si>
  <si>
    <t>Kommentar zu Operateur 1:
Eingriffe am av-Zugang in der Vergangenheit (letzte 10 Jahre) - Anzahl kumuliert</t>
  </si>
  <si>
    <t>Kommentar zu Operateur 1:
Eingriffe am av-Zugang in der Vergangenheit (letzte 10 Jahre) - Anzahl Erstanlagen</t>
  </si>
  <si>
    <t>Kommentar zu Operateur 1:
Eingriffe am av-Zugang in der Vergangenheit (letzte 10 Jahre) - Anzahl Revisionen</t>
  </si>
  <si>
    <t>Kommentar zu Operateur 2:
Eingriffe am av-Zugang in der Vergangenheit (letzte 10 Jahre) - Anzahl kumuliert</t>
  </si>
  <si>
    <t>Kommentar zu Operateur 2:
Eingriffe am av-Zugang in der Vergangenheit (letzte 10 Jahre) - Anzahl Erstanlagen</t>
  </si>
  <si>
    <t>Kommentar zu Operateur 2:
Eingriffe am av-Zugang in der Vergangenheit (letzte 10 Jahre) - Anzahl Revisionen</t>
  </si>
  <si>
    <t>Kommentar zu Operateur 1:
Eingriffe am av-Zugang im Berichtsjahr - Anzahl/a</t>
  </si>
  <si>
    <t>Kommentar zu Operateur 1:
Eingriffe am av-Zugang im Berichtsjahr - Anzahl Erstanlagen/a</t>
  </si>
  <si>
    <t>Kommentar zu Operateur 1:
Eingriffe am av-Zugang im Berichtsjahr - Anzahl Revisionen/a</t>
  </si>
  <si>
    <t>Kommentar zu Operateur 2:
Eingriffe am av-Zugang im Berichtsjahr - Anzahl/a</t>
  </si>
  <si>
    <t>Kommentar zu Operateur 2:
Eingriffe am av-Zugang im Berichtsjahr - Anzahl Erstanlagen/a</t>
  </si>
  <si>
    <t>Kommentar zu Operateur 2:
Eingriffe am av-Zugang im Berichtsjahr - Anzahl Revisionen/a</t>
  </si>
  <si>
    <t>Kommentar zu Interventionelle vaskuläre Eingriffe - Anzahl Eingriffe/a</t>
  </si>
  <si>
    <t>Kommentar zu Interventionelle vaskuläre Eingriffe - Anzahl Eingriffe am av Zugang/a</t>
  </si>
  <si>
    <t>Kommentar zu Notfalleingriffe</t>
  </si>
  <si>
    <t>Kommentar zu Interventionell erfahrene Ärzte (Fachärtzte)</t>
  </si>
  <si>
    <t>Kommentar zu Interventionalist 1:
Vaskuläre Eingriffe in der Vergangenheit  - Anzahl kumuliert</t>
  </si>
  <si>
    <t>Kommentar zu Interventionalist 1:
Vaskuläre Eingriffe in der Vergangenheit  - davon am av-Zugang</t>
  </si>
  <si>
    <t>Kommentar zu Interventionalist 2:
Vaskuläre Eingriffe in der Vergangenheit  - Anzahl kumuliert</t>
  </si>
  <si>
    <t>Kommentar zu Interventionalist 2:
Vaskuläre Eingriffe in der Vergangenheit  - davon am av-Zugang</t>
  </si>
  <si>
    <t>Durchgeführte Shuntdiagnostik bei Erstanlage Untersucher 1</t>
  </si>
  <si>
    <t>Durchgeführte Shuntdiagnostik bei Revision Untersucher 1</t>
  </si>
  <si>
    <t>Durchgeführte Shuntdiagnostik bei Erstanlage Untersucher 2</t>
  </si>
  <si>
    <t>Durchgeführte Shuntdiagnostik bei  Revision Untersucher 2</t>
  </si>
  <si>
    <t>[Kennzahl entfernt]</t>
  </si>
  <si>
    <t>Kommentar zu Durchgeführte Shuntdiagnostik bei  Revision Untersucher 2</t>
  </si>
  <si>
    <t>Kommentar zu Durchgeführte Shuntdiagnostik bei Erstanlage Untersucher 2</t>
  </si>
  <si>
    <t>Kommentar zu Durchgeführte Shuntdiagnostik bei Revision Untersucher 1</t>
  </si>
  <si>
    <t>Kommentar zu Durchgeführte Shuntdiagnostik bei Erstanlage Untersucher 1</t>
  </si>
  <si>
    <t>Dokumentenversion</t>
  </si>
  <si>
    <t>Operative Shuntkorrektur</t>
  </si>
  <si>
    <t>Operative Shuntthrombektomie bei Verschluss</t>
  </si>
  <si>
    <t>Operative Shuntaufhebung</t>
  </si>
  <si>
    <t>Endovaskuläre Shuntanlage</t>
  </si>
  <si>
    <t>Perkutane Thrombektomie</t>
  </si>
  <si>
    <t>1.1e</t>
  </si>
  <si>
    <t>1.1f</t>
  </si>
  <si>
    <t xml:space="preserve">Anzahl </t>
  </si>
  <si>
    <t>1.1h</t>
  </si>
  <si>
    <t>1.1k</t>
  </si>
  <si>
    <t>2.1.5a</t>
  </si>
  <si>
    <t>- Regionale Shuntzentren: 80
- Shunt-Referenzzentren: 220</t>
  </si>
  <si>
    <t>- Regionale Shuntzentren: 100
- Shunt-Referenzzentren: 200</t>
  </si>
  <si>
    <t>Interventionelle vaskuläre Eingriffe im Berichtsjahr</t>
  </si>
  <si>
    <t>2.1</t>
  </si>
  <si>
    <t>Shuntsonografeure (Gefäßchirurgen, Interventionalisten, Nephrologen oder andere)</t>
  </si>
  <si>
    <t>1.1c</t>
  </si>
  <si>
    <t xml:space="preserve">Anzahl der qualifizierten ärztlichen Mitarbeiter </t>
  </si>
  <si>
    <t>2.3</t>
  </si>
  <si>
    <t>2</t>
  </si>
  <si>
    <t>3</t>
  </si>
  <si>
    <t>4</t>
  </si>
  <si>
    <t>5</t>
  </si>
  <si>
    <t>6</t>
  </si>
  <si>
    <t>Anzahl implantierter Peritonealdialysekatheter/a</t>
  </si>
  <si>
    <t>9</t>
  </si>
  <si>
    <t>10</t>
  </si>
  <si>
    <t>Ultraschallgesteuerte Shuntpunktion</t>
  </si>
  <si>
    <t>11</t>
  </si>
  <si>
    <t>Gesamteingriffe am AV-Zugang/ durchführende Fachabteilung im Berichtsjahr</t>
  </si>
  <si>
    <t>Intervention am AV-Zugang (PTA/Stenting)</t>
  </si>
  <si>
    <t xml:space="preserve">Anzahl Interventionen am Gefäßsystem </t>
  </si>
  <si>
    <t>Anzahl Interventionen am AV-Zugang</t>
  </si>
  <si>
    <t xml:space="preserve">Shuntoperateure in Ausbildung </t>
  </si>
  <si>
    <t xml:space="preserve">Shuntinterventionalisten in Ausbildung </t>
  </si>
  <si>
    <t>Erfahrene Shuntinterventionalisten (Fachärzte)</t>
  </si>
  <si>
    <t>davon am AV-Zugang</t>
  </si>
  <si>
    <t>12</t>
  </si>
  <si>
    <t>13</t>
  </si>
  <si>
    <t>14</t>
  </si>
  <si>
    <t>15</t>
  </si>
  <si>
    <t>16</t>
  </si>
  <si>
    <t>17</t>
  </si>
  <si>
    <t>18</t>
  </si>
  <si>
    <t>19</t>
  </si>
  <si>
    <t>20</t>
  </si>
  <si>
    <t>21</t>
  </si>
  <si>
    <t>22</t>
  </si>
  <si>
    <t>38</t>
  </si>
  <si>
    <t xml:space="preserve">Summe </t>
  </si>
  <si>
    <t>-Q1</t>
  </si>
  <si>
    <t>Berichtsjahr</t>
  </si>
  <si>
    <t>Erstanlage native AV-Shunts im Berichtsjahr</t>
  </si>
  <si>
    <t>Erstanlage Prothesen AV-Shunts im Berichtsjahr</t>
  </si>
  <si>
    <t>Anlage getunnelte Katheter im Berichtsjahr</t>
  </si>
  <si>
    <t>Eingetragene Eingriffe im Shuntregister/a</t>
  </si>
  <si>
    <t xml:space="preserve"> Anzahl Eingriffe/a</t>
  </si>
  <si>
    <t xml:space="preserve">Anzahl der qualifizierten pflegerischen Mitarbeiter </t>
  </si>
  <si>
    <t xml:space="preserve">--- </t>
  </si>
  <si>
    <t>Operative Eingriffe am AV-Zugang</t>
  </si>
  <si>
    <t>- Regionale Shuntzentren: ---
- Shunt-Referenzzentren: 0,1 VK pro 200 Eingriffen (Shuntchirurgische Operationen, Interventionen und Vorhofkatheter)</t>
  </si>
  <si>
    <t>- Regionale Shuntzentren: ---
- Shunt-Referenzzentren: 100</t>
  </si>
  <si>
    <t>- Regionale Shuntzentren: 25
- Shunt-Referenzzentren: 50</t>
  </si>
  <si>
    <t>Shuntsonografeur 1:
Shuntduplexuntersuchungen vor Shuntanlage oder Revision in der Vergangenheit</t>
  </si>
  <si>
    <t>Shuntsonografeur 2:
Shuntduplexuntersuchungen vor Shuntanlage oder Revision in der Vergangenheit</t>
  </si>
  <si>
    <t>Anzahl Untersuchungen</t>
  </si>
  <si>
    <t>Nephrologe 1: 
Koordinierung der Anlage und der Punktionsstrategie von Zugängen bei komplizierten Verhältnissen in der Vergangenheit</t>
  </si>
  <si>
    <t>Nephrologe 2: 
Koordinierung der Anlage und der Punktionsstrategie von Zugängen bei komplizierten Verhältnissen in der Vergangenheit</t>
  </si>
  <si>
    <t>Anzahl Patienten</t>
  </si>
  <si>
    <t>Anzahl Eingriffe kumuliert</t>
  </si>
  <si>
    <t>Interventionelle Eingriffe am AV-Zugang</t>
  </si>
  <si>
    <t>Operative Prothesen AV-Shuntanlage</t>
  </si>
  <si>
    <t>Katheteranlage bei Revisionseingriffen im Berichtsjahr</t>
  </si>
  <si>
    <t>Shuntkonferenz: 
interdisziplinär besprochene Patienten im Berichtsjahr</t>
  </si>
  <si>
    <t>Anzahl passagere Katheter/a</t>
  </si>
  <si>
    <t>Anzahl getunnelte Katheter/a</t>
  </si>
  <si>
    <t>Operative Hybrideingriffe (OP + Intervention in einem Eingriff) *</t>
  </si>
  <si>
    <t>Perkutane Thrombektomie + PTA/Stenting in einem Eingriff **</t>
  </si>
  <si>
    <t>Erstanlagen am AV-Zugang</t>
  </si>
  <si>
    <t>Revisionen am AV-Zugang</t>
  </si>
  <si>
    <t>Gesamteingriffe am AV-Zugang</t>
  </si>
  <si>
    <t xml:space="preserve">Operateur 2:
Eingriffe am AV-Zugang in der Vergangenheit </t>
  </si>
  <si>
    <t xml:space="preserve">Operateur 1:
Eingriffe am AV-Zugang in der Vergangenheit </t>
  </si>
  <si>
    <t>Operateur 1:
Interventionen am Gefäßsystem und am AV-Zugang in der Vergangenheit</t>
  </si>
  <si>
    <t>Operateur 2:
Interventionen am Gefäßsystem und am AV-Zugang in der Vergangenheit</t>
  </si>
  <si>
    <t>120
(Sofern kein Zertifikat zum „Endovaskulären Chirurg/in DGG“)</t>
  </si>
  <si>
    <t>Klinisch erfahrene Fachärzte in der Nephrologie</t>
  </si>
  <si>
    <t xml:space="preserve">- Regionale Shuntzentren: 50
- Shunt-Referenzzentren: 100
</t>
  </si>
  <si>
    <t xml:space="preserve">Kennzahlenbogen </t>
  </si>
  <si>
    <t>Anzahl von Patienten, die bei schwierigen Bedingungen für einen AV-Shunt an die Peritonealdialyse empfohlen wurden/a</t>
  </si>
  <si>
    <t xml:space="preserve">Operative Shuntanlage nativ </t>
  </si>
  <si>
    <t>Vorverlagerung Shuntvene</t>
  </si>
  <si>
    <t>Bei Erstzertifizierung kann diese Kennzahl nicht erfasst werden</t>
  </si>
  <si>
    <r>
      <t xml:space="preserve">• </t>
    </r>
    <r>
      <rPr>
        <b/>
        <sz val="10"/>
        <color theme="1"/>
        <rFont val="Arial"/>
        <family val="2"/>
      </rPr>
      <t>Funktionalität</t>
    </r>
    <r>
      <rPr>
        <sz val="10"/>
        <color theme="1"/>
        <rFont val="Arial"/>
        <family val="2"/>
      </rPr>
      <t xml:space="preserve">
Diese Datei wurde mit Microsoft Office365 erstellt. Die Verwendung von anderen Office-Versionen kann unter Umständen zu Einschränkungen und Funktionalitätsverlusten führen.
• </t>
    </r>
    <r>
      <rPr>
        <b/>
        <sz val="10"/>
        <color theme="1"/>
        <rFont val="Arial"/>
        <family val="2"/>
      </rPr>
      <t xml:space="preserve">Bearbeitungshinweise
</t>
    </r>
    <r>
      <rPr>
        <sz val="10"/>
        <color theme="1"/>
        <rFont val="Arial"/>
        <family val="2"/>
      </rPr>
      <t xml:space="preserve">Die in dieser Excel-Datei nachfolgenden Tabellen sind Anlagen des Erhebungsbogens (=Zertifizierungsgrundlage) und somit im Rahmen der Zertifizierung verbindlich zu bearbeiten. Die zu bearbeitenden Felder sind farblich hervorgehoben. Alle Angaben beziehen sich auf das Dialysezugangszentrum und soweit nicht anders hervorgehoben auf das Berichtsjahr. 
</t>
    </r>
    <r>
      <rPr>
        <b/>
        <sz val="10"/>
        <color theme="1"/>
        <rFont val="Arial"/>
        <family val="2"/>
      </rPr>
      <t>Wichtig: Manche Sollvorgaben sind abhängig von der gewählten Zentrumsart (Shunt-Referenzzentrum bzw. Regionales Shuntzentrum).  Bitte wählen Sie im Tabellenblatt "Kennzahlenbogen" daher zuerst die korrekte Zentrumsart aus und tätigen Sie erst dann Eingaben zu den Kennzahlen.</t>
    </r>
    <r>
      <rPr>
        <sz val="10"/>
        <color theme="1"/>
        <rFont val="Arial"/>
        <family val="2"/>
      </rPr>
      <t xml:space="preserve">
• </t>
    </r>
    <r>
      <rPr>
        <b/>
        <sz val="10"/>
        <color theme="1"/>
        <rFont val="Arial"/>
        <family val="2"/>
      </rPr>
      <t>Auswahl des Dokumentationssystems</t>
    </r>
    <r>
      <rPr>
        <sz val="10"/>
        <color theme="1"/>
        <rFont val="Arial"/>
        <family val="2"/>
      </rPr>
      <t xml:space="preserve">
Dem Zentrum ist die Auswahl des Dokumentationssystems freigestellt. Die Daten können aus unterschiedlichen Systemen generiert werden, sofern sich diese qualitativ / quantitativ nicht widersprechen.
</t>
    </r>
  </si>
  <si>
    <t xml:space="preserve">Optional für den Fall, dass Interventionen nicht nur vom Intervenionalisten, sondern auch vom Operateur durchgeführt werden: </t>
  </si>
  <si>
    <t>Vorverlagerung Shuntvene/operative Shuntaufhebung</t>
  </si>
  <si>
    <t xml:space="preserve">Weitere Dialysezugangseingriffe und Besonderheiten des Zentrums im Berichtsjahr </t>
  </si>
  <si>
    <t>Werden im Zentrum auch Dialyseshunts bei Kindern und Jugendlichen &lt; 18 Jahre angelegt und behandelt?</t>
  </si>
  <si>
    <t>Weitere Dialysezugangseingriffe und Besonderheiten des Zentrums im Berichtsjahr - Werden im Zentrum auch Dialyseshunts bei Kindern und Jugendlichen &lt; 18 Jahre angelegt und behandelt?</t>
  </si>
  <si>
    <t xml:space="preserve">Ultraschallgesteuerte Shuntpunktion - Anzahl der qualifizierten ärztlichen Mitarbeiter </t>
  </si>
  <si>
    <t xml:space="preserve">Ultraschallgesteuerte Shuntpunktion - Anzahl der qualifizierten pflegerischen Mitarbeiter </t>
  </si>
  <si>
    <t xml:space="preserve">Operateur 1: Interventionen am Gefäßsystem und am AV-Zugang in der Vergangenheit - Anzahl Interventionen am Gefäßsystem </t>
  </si>
  <si>
    <t xml:space="preserve">Operateur 2:
Interventionen am Gefäßsystem und am AV-Zugang in der Vergangenheit - Anzahl Interventionen am Gefäßsystem </t>
  </si>
  <si>
    <t>Operateur 1: Interventionen am Gefäßsystem und am AV-Zugang in der Vergangenheit - Anzahl Interventionen am AV-Zugang</t>
  </si>
  <si>
    <t>Operateur 2:
Interventionen am Gefäßsystem und am AV-Zugang in der Vergangenheit - Anzahl Interventionen am AV-Zugang</t>
  </si>
  <si>
    <t>Erstanlage native AV-Shunts im Berichtsjahr -  Anzahl Eingriffe/a</t>
  </si>
  <si>
    <t>Erstanlage native AV-Shunts im Berichtsjahr - Eingetragene Eingriffe im Shuntregister/a</t>
  </si>
  <si>
    <t>Erstanlage Prothesen AV-Shunts im Berichtsjahr  -  Anzahl Eingriffe/a</t>
  </si>
  <si>
    <t>Erstanlage Prothesen AV-Shunts im Berichtsjahr - Eingetragene Eingriffe im Shuntregister/a</t>
  </si>
  <si>
    <t>Anlage getunnelte Katheter im Berichtsjahr  -  Anzahl Eingriffe/a</t>
  </si>
  <si>
    <t>Anlage getunnelte Katheter im Berichtsjahr - Eingetragene Eingriffe im Shuntregister/a</t>
  </si>
  <si>
    <t>Weitere Dialysezugangseingriffe und Besonderheiten des Zentrums im Berichtsjahr - Anzahl implantierter Peritonealdialysekatheter/a</t>
  </si>
  <si>
    <t>Weitere Dialysezugangseingriffe und Besonderheiten des Zentrums im Berichtsjahr Anzahl von Patienten, die bei schwierigen Bedingungen für einen AV-Shunt an die Peritonealdialyse empfohlen wurden/a</t>
  </si>
  <si>
    <t>Kommentar zu Erstanlage native AV-Shunts im Berichtsjahr -  Anzahl Eingriffe/a</t>
  </si>
  <si>
    <t>Kommentar zu Erstanlage native AV-Shunts im Berichtsjahr - Eingetragene Eingriffe im Shuntregister/a</t>
  </si>
  <si>
    <t>Kommentar zu Erstanlage Prothesen AV-Shunts im Berichtsjahr  -  Anzahl Eingriffe/a</t>
  </si>
  <si>
    <t>Kommentar zu Erstanlage Prothesen AV-Shunts im Berichtsjahr - Eingetragene Eingriffe im Shuntregister/a</t>
  </si>
  <si>
    <t>Kommentar zu Anlage getunnelte Katheter im Berichtsjahr  -  Anzahl Eingriffe/a</t>
  </si>
  <si>
    <t>Kommentar zu Anlage getunnelte Katheter im Berichtsjahr - Eingetragene Eingriffe im Shuntregister/a</t>
  </si>
  <si>
    <t>Kommentar zu Shuntsonografeure (Gefäßchirurgen, Interventionalisten, Nephrologen oder andere)</t>
  </si>
  <si>
    <t>Kommentar zu Shuntsonografeur 1:
Shuntduplexuntersuchungen vor Shuntanlage oder Revision in der Vergangenheit</t>
  </si>
  <si>
    <t>Kommentar zu Shuntsonografeur 2:
Shuntduplexuntersuchungen vor Shuntanlage oder Revision in der Vergangenheit</t>
  </si>
  <si>
    <t>Kommentar zu Weitere Dialysezugangseingriffe und Besonderheiten des Zentrums im Berichtsjahr - Anzahl implantierter Peritonealdialysekatheter/a</t>
  </si>
  <si>
    <t>Kommentar zu Weitere Dialysezugangseingriffe und Besonderheiten des Zentrums im Berichtsjahr - Werden im Zentrum auch Dialyseshunts bei Kindern und Jugendlichen &lt; 18 Jahre angelegt und behandelt?</t>
  </si>
  <si>
    <t>Kommentar zu Weitere Dialysezugangseingriffe und Besonderheiten des Zentrums im Berichtsjahr Anzahl von Patienten, die bei schwierigen Bedingungen für einen AV-Shunt an die Peritonealdialyse empfohlen wurden/a</t>
  </si>
  <si>
    <t>Kommentar zu Klinisch erfahrene Fachärzte in der Nephrologie</t>
  </si>
  <si>
    <t>Kommentar zu Nephrologe 1: 
Koordinierung der Anlage und der Punktionsstrategie von Zugängen bei komplizierten Verhältnissen in der Vergangenheit</t>
  </si>
  <si>
    <t>Kommentar zu Nephrologe 2: 
Koordinierung der Anlage und der Punktionsstrategie von Zugängen bei komplizierten Verhältnissen in der Vergangenheit</t>
  </si>
  <si>
    <t xml:space="preserve">Kommentar zu Ultraschallgesteuerte Shuntpunktion - Anzahl der qualifizierten ärztlichen Mitarbeiter </t>
  </si>
  <si>
    <t xml:space="preserve">Kommentar zu Ultraschallgesteuerte Shuntpunktion - Anzahl der qualifizierten pflegerischen Mitarbeiter </t>
  </si>
  <si>
    <t xml:space="preserve">Kommentar zu Shuntoperateure in Ausbildung </t>
  </si>
  <si>
    <t xml:space="preserve">Kommentar zu Shuntinterventionalisten in Ausbildung </t>
  </si>
  <si>
    <t xml:space="preserve">Kommentar zu Operateur 1: Interventionen am Gefäßsystem und am AV-Zugang in der Vergangenheit - Anzahl Interventionen am Gefäßsystem </t>
  </si>
  <si>
    <t>Kommentar zu Operateur 1: Interventionen am Gefäßsystem und am AV-Zugang in der Vergangenheit - Anzahl Interventionen am AV-Zugang</t>
  </si>
  <si>
    <t xml:space="preserve">Kommentar zu Operateur 2:
Interventionen am Gefäßsystem und am AV-Zugang in der Vergangenheit - Anzahl Interventionen am Gefäßsystem </t>
  </si>
  <si>
    <t>Kommentar zu Operateur 2:
Interventionen am Gefäßsystem und am AV-Zugang in der Vergangenheit - Anzahl Interventionen am AV-Zugang</t>
  </si>
  <si>
    <t>Operative Eingriffe am AV-Zugang - Operative Shuntanlage nativ - Anzahl Chirurgie/a</t>
  </si>
  <si>
    <t>Operative Eingriffe am AV-Zugang - Vorverlagerung Shuntvene - Anzahl Chirurgie/a</t>
  </si>
  <si>
    <t>Operative Eingriffe am AV-Zugang - Operative Prothesen AV-Shuntanlage - Anzahl Chirurgie/a</t>
  </si>
  <si>
    <t>Operative Eingriffe am AV-Zugang - Operative Shuntaufhebung - Anzahl Chirurgie/a</t>
  </si>
  <si>
    <t>Operative Eingriffe am AV-Zugang - Operative Shuntthrombektomie bei Verschluss - Anzahl Chirurgie/a</t>
  </si>
  <si>
    <t>Operative Eingriffe am AV-Zugang - Operative Shuntkorrektur - Anzahl Chirurgie/a</t>
  </si>
  <si>
    <t>Operative Eingriffe am AV-Zugang - Operative Shuntanlage nativ - Anzahl Radiologie/a</t>
  </si>
  <si>
    <t>Operative Eingriffe am AV-Zugang - Vorverlagerung Shuntvene - Anzahl Radiologie/a</t>
  </si>
  <si>
    <t>Operative Eingriffe am AV-Zugang - Operative Prothesen AV-Shuntanlage - Anzahl Radiologie/a</t>
  </si>
  <si>
    <t>Operative Eingriffe am AV-Zugang - Operative Shuntaufhebung - Anzahl Radiologie/a</t>
  </si>
  <si>
    <t>Operative Eingriffe am AV-Zugang - Operative Shuntthrombektomie bei Verschluss - Anzahl Radiologie/a</t>
  </si>
  <si>
    <t>Operative Eingriffe am AV-Zugang - Operative Shuntkorrektur - Anzahl Radiologie/a</t>
  </si>
  <si>
    <t>Operative Eingriffe am AV-Zugang - Operative Shuntanlage nativ - Anzahl Angiologie/a</t>
  </si>
  <si>
    <t>Operative Eingriffe am AV-Zugang - Vorverlagerung Shuntvene - Anzahl Angiologie/a</t>
  </si>
  <si>
    <t>Operative Eingriffe am AV-Zugang - Operative Prothesen AV-Shuntanlage - Anzahl Angiologie/a</t>
  </si>
  <si>
    <t>Operative Eingriffe am AV-Zugang - Operative Shuntaufhebung - Anzahl Angiologie/a</t>
  </si>
  <si>
    <t>Operative Eingriffe am AV-Zugang - Operative Shuntthrombektomie bei Verschluss - Anzahl Angiologie/a</t>
  </si>
  <si>
    <t>Operative Eingriffe am AV-Zugang - Operative Shuntkorrektur - Anzahl Angiologie/a</t>
  </si>
  <si>
    <t>Operative Eingriffe am AV-Zugang - Operative Shuntanlage nativ - Anzahl Nephrologie/a</t>
  </si>
  <si>
    <t>Operative Eingriffe am AV-Zugang - Vorverlagerung Shuntvene - Anzahl Nephrologie/a</t>
  </si>
  <si>
    <t>Operative Eingriffe am AV-Zugang - Operative Prothesen AV-Shuntanlage - Anzahl Nephrologie/a</t>
  </si>
  <si>
    <t>Operative Eingriffe am AV-Zugang - Operative Shuntaufhebung - Anzahl Nephrologie/a</t>
  </si>
  <si>
    <t>Operative Eingriffe am AV-Zugang - Operative Shuntthrombektomie bei Verschluss - Anzahl Nephrologie/a</t>
  </si>
  <si>
    <t>Operative Eingriffe am AV-Zugang - Operative Shuntkorrektur - Anzahl Nephrologie/a</t>
  </si>
  <si>
    <t>Operative Hybrideingriffe (OP + Intervention in einem Eingriff) - Anzahl Chirurgie/a</t>
  </si>
  <si>
    <t>Interventionelle Eingriffe am AV-Zugang - Endovaskuläre Shuntanlage - Anzahl Chirurgie/a</t>
  </si>
  <si>
    <t>Interventionelle Eingriffe am AV-Zugang - Intervention am AV-Zugang (PTA/Stenting) - Anzahl Chirurgie/a</t>
  </si>
  <si>
    <t>Interventionelle Eingriffe am AV-Zugang - Perkutane Thrombektomie - Anzahl Chirurgie/a</t>
  </si>
  <si>
    <t>Interventionelle Eingriffe am AV-Zugang - Perkutane Thrombektomie + PTA/Stenting in einem Eingriff - Anzahl Chirurgie/a</t>
  </si>
  <si>
    <t>Operative Hybrideingriffe (OP + Intervention in einem Eingriff) - Anzahl Radiologie/a</t>
  </si>
  <si>
    <t>Interventionelle Eingriffe am AV-Zugang - Endovaskuläre Shuntanlage - Anzahl Radiologie/a</t>
  </si>
  <si>
    <t>Interventionelle Eingriffe am AV-Zugang - Intervention am AV-Zugang (PTA/Stenting) - Anzahl Radiologie/a</t>
  </si>
  <si>
    <t>Interventionelle Eingriffe am AV-Zugang - Perkutane Thrombektomie - Anzahl Radiologie/a</t>
  </si>
  <si>
    <t>Interventionelle Eingriffe am AV-Zugang - Perkutane Thrombektomie + PTA/Stenting in einem Eingriff - Anzahl Radiologie/a</t>
  </si>
  <si>
    <t>Operative Hybrideingriffe (OP + Intervention in einem Eingriff) - Anzahl Angiologie/a</t>
  </si>
  <si>
    <t>Interventionelle Eingriffe am AV-Zugang - Endovaskuläre Shuntanlage - Anzahl Angiologie/a</t>
  </si>
  <si>
    <t>Interventionelle Eingriffe am AV-Zugang - Intervention am AV-Zugang (PTA/Stenting) - Anzahl Angiologie/a</t>
  </si>
  <si>
    <t>Interventionelle Eingriffe am AV-Zugang - Perkutane Thrombektomie - Anzahl Angiologie/a</t>
  </si>
  <si>
    <t>Interventionelle Eingriffe am AV-Zugang - Perkutane Thrombektomie + PTA/Stenting in einem Eingriff - Anzahl Angiologie/a</t>
  </si>
  <si>
    <t>Operative Hybrideingriffe (OP + Intervention in einem Eingriff) - Anzahl Nephrologie/a</t>
  </si>
  <si>
    <t>Interventionelle Eingriffe am AV-Zugang - Endovaskuläre Shuntanlage - Anzahl Nephrologie/a</t>
  </si>
  <si>
    <t>Interventionelle Eingriffe am AV-Zugang - Intervention am AV-Zugang (PTA/Stenting) - Anzahl Nephrologie/a</t>
  </si>
  <si>
    <t>Interventionelle Eingriffe am AV-Zugang - Perkutane Thrombektomie - Anzahl Nephrologie/a</t>
  </si>
  <si>
    <t>Interventionelle Eingriffe am AV-Zugang - Perkutane Thrombektomie + PTA/Stenting in einem Eingriff - Anzahl Nephrologie/a</t>
  </si>
  <si>
    <r>
      <t xml:space="preserve">* Operative Hybrideingriffe werden </t>
    </r>
    <r>
      <rPr>
        <b/>
        <sz val="9"/>
        <color theme="1"/>
        <rFont val="Arial"/>
        <family val="2"/>
      </rPr>
      <t>automatisch</t>
    </r>
    <r>
      <rPr>
        <sz val="9"/>
        <color theme="1"/>
        <rFont val="Arial"/>
        <family val="2"/>
      </rPr>
      <t xml:space="preserve"> sowohl zu den operativen Eingriffen als auch zu den interventionellen Eingriffen gezählt. Bitte daher nur </t>
    </r>
    <r>
      <rPr>
        <b/>
        <sz val="9"/>
        <color theme="1"/>
        <rFont val="Arial"/>
        <family val="2"/>
      </rPr>
      <t>einen Eingriff</t>
    </r>
    <r>
      <rPr>
        <sz val="9"/>
        <color theme="1"/>
        <rFont val="Arial"/>
        <family val="2"/>
      </rPr>
      <t xml:space="preserve"> eintragen.</t>
    </r>
  </si>
  <si>
    <r>
      <t xml:space="preserve">** Perkutane Thrombektomie + PTA/Stenting in </t>
    </r>
    <r>
      <rPr>
        <u/>
        <sz val="9"/>
        <color theme="1"/>
        <rFont val="Arial"/>
        <family val="2"/>
      </rPr>
      <t>einem</t>
    </r>
    <r>
      <rPr>
        <sz val="9"/>
        <color theme="1"/>
        <rFont val="Arial"/>
        <family val="2"/>
      </rPr>
      <t xml:space="preserve"> Eingriff werden </t>
    </r>
    <r>
      <rPr>
        <b/>
        <sz val="9"/>
        <color theme="1"/>
        <rFont val="Arial"/>
        <family val="2"/>
      </rPr>
      <t>automatisch</t>
    </r>
    <r>
      <rPr>
        <sz val="9"/>
        <color theme="1"/>
        <rFont val="Arial"/>
        <family val="2"/>
      </rPr>
      <t xml:space="preserve"> als </t>
    </r>
    <r>
      <rPr>
        <u/>
        <sz val="9"/>
        <color theme="1"/>
        <rFont val="Arial"/>
        <family val="2"/>
      </rPr>
      <t>zwei</t>
    </r>
    <r>
      <rPr>
        <sz val="9"/>
        <color theme="1"/>
        <rFont val="Arial"/>
        <family val="2"/>
      </rPr>
      <t xml:space="preserve"> Interventionen gezählt. Bitte daher nur </t>
    </r>
    <r>
      <rPr>
        <b/>
        <sz val="9"/>
        <color theme="1"/>
        <rFont val="Arial"/>
        <family val="2"/>
      </rPr>
      <t>einen Eingriff</t>
    </r>
    <r>
      <rPr>
        <sz val="9"/>
        <color theme="1"/>
        <rFont val="Arial"/>
        <family val="2"/>
      </rPr>
      <t xml:space="preserve"> eintragen.</t>
    </r>
  </si>
  <si>
    <t>Anzahl Chirurgie/a ***</t>
  </si>
  <si>
    <t>Anzahl Radiologie/a ***</t>
  </si>
  <si>
    <t>Anzahl Angiologie/a ***</t>
  </si>
  <si>
    <t>Anzahl Nephrologie/a ***</t>
  </si>
  <si>
    <r>
      <t xml:space="preserve">*** Alle </t>
    </r>
    <r>
      <rPr>
        <b/>
        <sz val="9"/>
        <color theme="1"/>
        <rFont val="Arial"/>
        <family val="2"/>
      </rPr>
      <t>gelben</t>
    </r>
    <r>
      <rPr>
        <sz val="9"/>
        <color theme="1"/>
        <rFont val="Arial"/>
        <family val="2"/>
      </rPr>
      <t xml:space="preserve"> Felder sind für die automatische Berechnung zwingend </t>
    </r>
    <r>
      <rPr>
        <b/>
        <sz val="9"/>
        <color theme="1"/>
        <rFont val="Arial"/>
        <family val="2"/>
      </rPr>
      <t>auszufüllen</t>
    </r>
    <r>
      <rPr>
        <sz val="9"/>
        <color theme="1"/>
        <rFont val="Arial"/>
        <family val="2"/>
      </rPr>
      <t>. Führt die entsprechende Fachrichtung keine derartigen Eingriffe durch, tragen Sie bitte "</t>
    </r>
    <r>
      <rPr>
        <b/>
        <sz val="9"/>
        <color theme="1"/>
        <rFont val="Arial"/>
        <family val="2"/>
      </rPr>
      <t>0</t>
    </r>
    <r>
      <rPr>
        <sz val="9"/>
        <color theme="1"/>
        <rFont val="Arial"/>
        <family val="2"/>
      </rPr>
      <t xml:space="preserve">" ein. </t>
    </r>
  </si>
  <si>
    <t>Ist-Wert *  **</t>
  </si>
  <si>
    <t>Erfahrene Nephrologen (&gt; 4-jährige fachnephrologische Tätigkeit)</t>
  </si>
  <si>
    <t>Q1 (250731)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</si>
</sst>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20"/>
      <color theme="1"/>
      <name val="Calibri"/>
      <family val="2"/>
      <scheme val="minor"/>
    </font>
    <font>
      <sz val="9"/>
      <color indexed="81"/>
      <name val="Segoe UI"/>
      <family val="2"/>
    </font>
    <font>
      <sz val="10"/>
      <color theme="1"/>
      <name val="Arial"/>
      <family val="2"/>
    </font>
    <font>
      <sz val="11"/>
      <color theme="1"/>
      <name val="Calibri"/>
      <family val="2"/>
      <scheme val="minor"/>
    </font>
    <font>
      <b/>
      <sz val="10"/>
      <color indexed="8"/>
      <name val="Arial"/>
      <family val="2"/>
    </font>
    <font>
      <sz val="10"/>
      <color indexed="8"/>
      <name val="Arial"/>
      <family val="2"/>
    </font>
    <font>
      <sz val="8"/>
      <color indexed="8"/>
      <name val="Arial"/>
      <family val="2"/>
    </font>
    <font>
      <b/>
      <sz val="10"/>
      <color theme="1"/>
      <name val="Arial"/>
      <family val="2"/>
    </font>
    <font>
      <sz val="20"/>
      <color theme="1"/>
      <name val="Arial"/>
      <family val="2"/>
    </font>
    <font>
      <sz val="10"/>
      <name val="Arial"/>
      <family val="2"/>
    </font>
    <font>
      <sz val="8"/>
      <name val="Calibri"/>
      <family val="2"/>
      <scheme val="minor"/>
    </font>
    <font>
      <sz val="11"/>
      <color theme="0"/>
      <name val="Calibri"/>
      <family val="2"/>
      <scheme val="minor"/>
    </font>
    <font>
      <b/>
      <sz val="10"/>
      <name val="Arial"/>
      <family val="2"/>
    </font>
    <font>
      <sz val="11"/>
      <color theme="1"/>
      <name val="Arial"/>
      <family val="2"/>
    </font>
    <font>
      <sz val="9"/>
      <color theme="1"/>
      <name val="Arial"/>
      <family val="2"/>
    </font>
    <font>
      <b/>
      <sz val="9"/>
      <color theme="1"/>
      <name val="Arial"/>
      <family val="2"/>
    </font>
    <font>
      <u/>
      <sz val="9"/>
      <color theme="1"/>
      <name val="Arial"/>
      <family val="2"/>
    </font>
  </fonts>
  <fills count="9">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C00000"/>
        <bgColor indexed="64"/>
      </patternFill>
    </fill>
    <fill>
      <patternFill patternType="solid">
        <fgColor indexed="43"/>
        <bgColor indexed="64"/>
      </patternFill>
    </fill>
    <fill>
      <patternFill patternType="solid">
        <fgColor rgb="FF99FF66"/>
        <bgColor indexed="64"/>
      </patternFill>
    </fill>
    <fill>
      <patternFill patternType="solid">
        <fgColor theme="0" tint="-0.34998626667073579"/>
        <bgColor indexed="64"/>
      </patternFill>
    </fill>
    <fill>
      <patternFill patternType="solid">
        <fgColor theme="6"/>
      </patternFill>
    </fill>
  </fills>
  <borders count="3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3">
    <xf numFmtId="0" fontId="0" fillId="0" borderId="0"/>
    <xf numFmtId="9" fontId="1" fillId="0" borderId="0" applyFont="0" applyFill="0" applyBorder="0" applyAlignment="0" applyProtection="0"/>
    <xf numFmtId="0" fontId="15" fillId="8" borderId="0" applyNumberFormat="0" applyBorder="0" applyAlignment="0" applyProtection="0"/>
  </cellStyleXfs>
  <cellXfs count="163">
    <xf numFmtId="0" fontId="0" fillId="0" borderId="0" xfId="0"/>
    <xf numFmtId="0" fontId="0" fillId="2" borderId="0" xfId="0" applyFill="1"/>
    <xf numFmtId="0" fontId="4" fillId="2" borderId="0" xfId="0" applyFont="1" applyFill="1"/>
    <xf numFmtId="0" fontId="6" fillId="2" borderId="0" xfId="0" applyFont="1" applyFill="1" applyAlignment="1">
      <alignment horizontal="center" vertical="center"/>
    </xf>
    <xf numFmtId="0" fontId="6" fillId="2" borderId="0" xfId="0" applyFont="1" applyFill="1" applyAlignment="1">
      <alignment horizontal="center" vertical="center" wrapText="1"/>
    </xf>
    <xf numFmtId="0" fontId="6" fillId="2" borderId="0" xfId="0" applyFont="1" applyFill="1" applyAlignment="1">
      <alignment horizontal="left" vertical="center"/>
    </xf>
    <xf numFmtId="49" fontId="6" fillId="2" borderId="0" xfId="0" applyNumberFormat="1" applyFont="1" applyFill="1" applyAlignment="1">
      <alignment horizontal="center" vertical="center"/>
    </xf>
    <xf numFmtId="4" fontId="6" fillId="2" borderId="0" xfId="0" applyNumberFormat="1" applyFont="1" applyFill="1" applyAlignment="1">
      <alignment horizontal="center" vertical="center"/>
    </xf>
    <xf numFmtId="9" fontId="9" fillId="3" borderId="11" xfId="1" applyFont="1" applyFill="1" applyBorder="1" applyAlignment="1" applyProtection="1">
      <alignment horizontal="center" vertical="center"/>
    </xf>
    <xf numFmtId="0" fontId="0" fillId="0" borderId="0" xfId="0" quotePrefix="1"/>
    <xf numFmtId="0" fontId="0" fillId="0" borderId="0" xfId="0" applyAlignment="1">
      <alignment wrapText="1"/>
    </xf>
    <xf numFmtId="14" fontId="0" fillId="0" borderId="0" xfId="0" applyNumberFormat="1"/>
    <xf numFmtId="0" fontId="0" fillId="7" borderId="0" xfId="0" applyFill="1"/>
    <xf numFmtId="0" fontId="13" fillId="8" borderId="1" xfId="2" applyFont="1" applyBorder="1" applyAlignment="1" applyProtection="1">
      <alignment horizontal="center" vertical="center" wrapText="1"/>
    </xf>
    <xf numFmtId="49" fontId="6" fillId="2" borderId="0" xfId="0" applyNumberFormat="1" applyFont="1" applyFill="1" applyAlignment="1">
      <alignment horizontal="left" vertical="center"/>
    </xf>
    <xf numFmtId="0" fontId="2" fillId="2" borderId="0" xfId="0" applyFont="1" applyFill="1" applyAlignment="1">
      <alignment horizontal="center" vertical="center" wrapText="1"/>
    </xf>
    <xf numFmtId="0" fontId="2" fillId="2" borderId="0" xfId="0" quotePrefix="1" applyFont="1" applyFill="1" applyAlignment="1">
      <alignment horizontal="left" vertical="center"/>
    </xf>
    <xf numFmtId="0" fontId="11" fillId="2" borderId="0" xfId="0" applyFont="1" applyFill="1" applyAlignment="1">
      <alignment horizontal="left" vertical="center"/>
    </xf>
    <xf numFmtId="49" fontId="6" fillId="2" borderId="0" xfId="0" applyNumberFormat="1" applyFont="1" applyFill="1" applyAlignment="1">
      <alignment horizontal="right" vertical="center"/>
    </xf>
    <xf numFmtId="0" fontId="10" fillId="0" borderId="11" xfId="0" applyFont="1" applyBorder="1" applyAlignment="1">
      <alignment horizontal="center" vertical="center" wrapText="1"/>
    </xf>
    <xf numFmtId="0" fontId="10" fillId="6" borderId="11"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9" fillId="2" borderId="11" xfId="0" applyFont="1" applyFill="1" applyBorder="1" applyAlignment="1">
      <alignment horizontal="center" vertical="center"/>
    </xf>
    <xf numFmtId="0" fontId="9" fillId="3" borderId="11" xfId="0" applyFont="1" applyFill="1" applyBorder="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right" vertical="center" wrapText="1"/>
    </xf>
    <xf numFmtId="0" fontId="9" fillId="3" borderId="11" xfId="0" applyFont="1" applyFill="1" applyBorder="1"/>
    <xf numFmtId="49" fontId="12" fillId="2" borderId="0" xfId="0" applyNumberFormat="1" applyFont="1" applyFill="1" applyAlignment="1">
      <alignment horizontal="left" vertical="center"/>
    </xf>
    <xf numFmtId="0" fontId="13" fillId="8" borderId="21" xfId="2" applyFont="1" applyBorder="1" applyAlignment="1" applyProtection="1">
      <alignment horizontal="center" vertical="center"/>
    </xf>
    <xf numFmtId="0" fontId="0" fillId="2" borderId="0" xfId="0" applyFill="1" applyAlignment="1">
      <alignment horizontal="center"/>
    </xf>
    <xf numFmtId="0" fontId="17" fillId="2" borderId="0" xfId="0" applyFont="1" applyFill="1"/>
    <xf numFmtId="0" fontId="2" fillId="2" borderId="0" xfId="0" applyFont="1" applyFill="1" applyAlignment="1">
      <alignment horizontal="center" vertical="center"/>
    </xf>
    <xf numFmtId="0" fontId="17" fillId="2" borderId="0" xfId="0" applyFont="1" applyFill="1" applyAlignment="1">
      <alignment horizontal="center" vertical="center"/>
    </xf>
    <xf numFmtId="0" fontId="13" fillId="8" borderId="6" xfId="2" applyFont="1" applyBorder="1" applyAlignment="1" applyProtection="1">
      <alignment horizontal="center" vertical="center" wrapText="1"/>
    </xf>
    <xf numFmtId="0" fontId="13" fillId="8" borderId="33" xfId="2" applyFont="1" applyBorder="1" applyAlignment="1" applyProtection="1">
      <alignment horizontal="center" vertical="center" wrapText="1"/>
    </xf>
    <xf numFmtId="0" fontId="2" fillId="2" borderId="0" xfId="0" applyFont="1" applyFill="1"/>
    <xf numFmtId="0" fontId="2" fillId="7" borderId="1" xfId="0" applyFont="1" applyFill="1" applyBorder="1" applyAlignment="1">
      <alignment horizontal="center" vertical="center"/>
    </xf>
    <xf numFmtId="0" fontId="13" fillId="0" borderId="11" xfId="0" applyFont="1" applyBorder="1" applyAlignment="1">
      <alignment horizontal="center" vertical="center"/>
    </xf>
    <xf numFmtId="0" fontId="17" fillId="2" borderId="0" xfId="0" applyFont="1" applyFill="1" applyAlignment="1">
      <alignment horizontal="center"/>
    </xf>
    <xf numFmtId="49" fontId="6" fillId="0" borderId="0" xfId="0" applyNumberFormat="1" applyFont="1" applyAlignment="1">
      <alignment horizontal="center" vertical="center"/>
    </xf>
    <xf numFmtId="0" fontId="10" fillId="0" borderId="11" xfId="0" applyFont="1" applyBorder="1" applyAlignment="1">
      <alignment vertical="center" wrapText="1"/>
    </xf>
    <xf numFmtId="49" fontId="2" fillId="0" borderId="11" xfId="0" applyNumberFormat="1" applyFont="1" applyBorder="1" applyAlignment="1">
      <alignment horizontal="left" vertical="top" wrapText="1"/>
    </xf>
    <xf numFmtId="0" fontId="10" fillId="0" borderId="11" xfId="0" applyFont="1" applyBorder="1" applyAlignment="1">
      <alignment vertical="center"/>
    </xf>
    <xf numFmtId="49" fontId="2" fillId="0" borderId="1" xfId="0" applyNumberFormat="1" applyFont="1" applyBorder="1" applyAlignment="1" applyProtection="1">
      <alignment horizontal="center" vertical="center"/>
      <protection locked="0"/>
    </xf>
    <xf numFmtId="1" fontId="2" fillId="0" borderId="1" xfId="0" applyNumberFormat="1" applyFont="1" applyBorder="1" applyAlignment="1" applyProtection="1">
      <alignment horizontal="center" vertical="center"/>
      <protection locked="0"/>
    </xf>
    <xf numFmtId="4" fontId="6" fillId="0" borderId="0" xfId="0" applyNumberFormat="1" applyFont="1" applyAlignment="1">
      <alignment horizontal="right" vertical="center"/>
    </xf>
    <xf numFmtId="1" fontId="6" fillId="0" borderId="1" xfId="0" applyNumberFormat="1" applyFont="1" applyBorder="1" applyAlignment="1" applyProtection="1">
      <alignment horizontal="center" vertical="center"/>
      <protection locked="0"/>
    </xf>
    <xf numFmtId="0" fontId="6" fillId="0" borderId="0" xfId="0" applyFont="1" applyAlignment="1">
      <alignment horizontal="right" vertical="center"/>
    </xf>
    <xf numFmtId="0" fontId="16" fillId="0" borderId="9" xfId="0" applyFont="1" applyBorder="1" applyAlignment="1">
      <alignment horizontal="center" vertical="center" wrapText="1"/>
    </xf>
    <xf numFmtId="0" fontId="16" fillId="0" borderId="8" xfId="0" applyFont="1" applyBorder="1" applyAlignment="1">
      <alignment horizontal="center" vertical="center" wrapText="1"/>
    </xf>
    <xf numFmtId="0" fontId="3" fillId="0" borderId="0" xfId="0" applyFont="1" applyAlignment="1">
      <alignment horizontal="left" vertical="center"/>
    </xf>
    <xf numFmtId="0" fontId="13" fillId="0" borderId="1" xfId="0" applyFont="1" applyBorder="1" applyAlignment="1" applyProtection="1">
      <alignment horizontal="center" vertical="center"/>
      <protection locked="0"/>
    </xf>
    <xf numFmtId="49" fontId="2" fillId="0" borderId="4" xfId="0" applyNumberFormat="1" applyFont="1" applyBorder="1" applyAlignment="1" applyProtection="1">
      <alignment horizontal="left" vertical="top" wrapText="1"/>
      <protection locked="0"/>
    </xf>
    <xf numFmtId="0" fontId="2" fillId="0" borderId="0" xfId="0" applyFont="1" applyAlignment="1">
      <alignment horizontal="left" vertical="center"/>
    </xf>
    <xf numFmtId="0" fontId="13" fillId="0" borderId="6" xfId="0" applyFont="1" applyBorder="1" applyAlignment="1" applyProtection="1">
      <alignment horizontal="center" vertical="center"/>
      <protection locked="0"/>
    </xf>
    <xf numFmtId="0" fontId="2" fillId="0" borderId="1" xfId="0" applyFont="1" applyBorder="1" applyAlignment="1">
      <alignment horizontal="center" vertical="center" wrapText="1"/>
    </xf>
    <xf numFmtId="0" fontId="13" fillId="0" borderId="6" xfId="0" quotePrefix="1" applyFont="1" applyBorder="1" applyAlignment="1">
      <alignment horizontal="center" vertical="center" wrapText="1"/>
    </xf>
    <xf numFmtId="0" fontId="13" fillId="0" borderId="21" xfId="0" quotePrefix="1" applyFont="1" applyBorder="1" applyAlignment="1">
      <alignment horizontal="center" vertical="center" wrapText="1"/>
    </xf>
    <xf numFmtId="0" fontId="2" fillId="0" borderId="33" xfId="0" applyFont="1" applyBorder="1" applyAlignment="1">
      <alignment horizontal="center" vertical="center" wrapText="1"/>
    </xf>
    <xf numFmtId="49" fontId="2" fillId="0" borderId="24" xfId="0" applyNumberFormat="1" applyFont="1" applyBorder="1" applyAlignment="1" applyProtection="1">
      <alignment horizontal="left" vertical="top" wrapText="1"/>
      <protection locked="0"/>
    </xf>
    <xf numFmtId="49" fontId="3" fillId="0" borderId="10" xfId="0" applyNumberFormat="1" applyFont="1" applyBorder="1" applyAlignment="1">
      <alignment horizontal="center" vertical="center"/>
    </xf>
    <xf numFmtId="49" fontId="3" fillId="0" borderId="9" xfId="0" applyNumberFormat="1" applyFont="1" applyBorder="1" applyAlignment="1">
      <alignment horizontal="center" vertical="center"/>
    </xf>
    <xf numFmtId="4" fontId="3" fillId="0" borderId="9" xfId="0" applyNumberFormat="1" applyFont="1" applyBorder="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xf>
    <xf numFmtId="49" fontId="2" fillId="0" borderId="22"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quotePrefix="1" applyFont="1" applyBorder="1" applyAlignment="1">
      <alignment horizontal="left" vertical="center" wrapText="1"/>
    </xf>
    <xf numFmtId="0" fontId="2" fillId="0" borderId="1" xfId="0" applyFont="1" applyBorder="1" applyAlignment="1" applyProtection="1">
      <alignment horizontal="center" vertical="center"/>
      <protection locked="0"/>
    </xf>
    <xf numFmtId="49" fontId="2" fillId="0" borderId="1" xfId="0" applyNumberFormat="1" applyFont="1" applyBorder="1" applyAlignment="1">
      <alignment horizontal="center" vertical="center"/>
    </xf>
    <xf numFmtId="0" fontId="2" fillId="0" borderId="1" xfId="0" quotePrefix="1" applyFont="1" applyBorder="1" applyAlignment="1">
      <alignment horizontal="center" vertical="center" wrapText="1"/>
    </xf>
    <xf numFmtId="49" fontId="2" fillId="0" borderId="23" xfId="0" applyNumberFormat="1" applyFont="1" applyBorder="1" applyAlignment="1">
      <alignment horizontal="center" vertical="center"/>
    </xf>
    <xf numFmtId="0" fontId="2" fillId="0" borderId="21" xfId="0" quotePrefix="1" applyFont="1" applyBorder="1" applyAlignment="1">
      <alignment horizontal="left" vertical="center" wrapText="1"/>
    </xf>
    <xf numFmtId="0" fontId="2" fillId="0" borderId="21" xfId="0" applyFont="1" applyBorder="1" applyAlignment="1" applyProtection="1">
      <alignment horizontal="center" vertical="center"/>
      <protection locked="0"/>
    </xf>
    <xf numFmtId="0" fontId="2" fillId="0" borderId="21" xfId="0" applyFont="1" applyBorder="1" applyAlignment="1">
      <alignment horizontal="center" vertical="center" wrapText="1"/>
    </xf>
    <xf numFmtId="0" fontId="2" fillId="2" borderId="1" xfId="0" applyFont="1" applyFill="1" applyBorder="1" applyAlignment="1">
      <alignment horizontal="center" vertical="center" wrapText="1"/>
    </xf>
    <xf numFmtId="0" fontId="18" fillId="2" borderId="0" xfId="0" applyFont="1" applyFill="1"/>
    <xf numFmtId="0" fontId="2" fillId="2" borderId="1" xfId="0" applyFont="1" applyFill="1" applyBorder="1" applyAlignment="1" applyProtection="1">
      <alignment horizontal="center" vertical="center"/>
      <protection locked="0"/>
    </xf>
    <xf numFmtId="0" fontId="2" fillId="2" borderId="1" xfId="0" quotePrefix="1" applyFont="1" applyFill="1" applyBorder="1" applyAlignment="1">
      <alignment horizontal="center" vertical="center" wrapText="1"/>
    </xf>
    <xf numFmtId="0" fontId="13" fillId="2" borderId="0" xfId="0" applyFont="1" applyFill="1" applyAlignment="1">
      <alignment horizontal="center" vertical="center"/>
    </xf>
    <xf numFmtId="0" fontId="2" fillId="2" borderId="21" xfId="0" quotePrefix="1" applyFont="1" applyFill="1" applyBorder="1" applyAlignment="1">
      <alignment horizontal="left" vertical="center" wrapText="1"/>
    </xf>
    <xf numFmtId="0" fontId="2" fillId="2" borderId="21" xfId="0" applyFont="1" applyFill="1" applyBorder="1" applyAlignment="1" applyProtection="1">
      <alignment horizontal="center" vertical="center"/>
      <protection locked="0"/>
    </xf>
    <xf numFmtId="0" fontId="2" fillId="2" borderId="21" xfId="0" applyFont="1" applyFill="1" applyBorder="1" applyAlignment="1">
      <alignment horizontal="center" vertical="center" wrapText="1"/>
    </xf>
    <xf numFmtId="0" fontId="2" fillId="2" borderId="28" xfId="0" applyFont="1" applyFill="1" applyBorder="1" applyAlignment="1">
      <alignment vertical="center"/>
    </xf>
    <xf numFmtId="0" fontId="2" fillId="2" borderId="29" xfId="0" applyFont="1" applyFill="1" applyBorder="1" applyAlignment="1">
      <alignment vertical="center"/>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xf>
    <xf numFmtId="0" fontId="13" fillId="0" borderId="2" xfId="0" applyFont="1" applyBorder="1" applyAlignment="1">
      <alignment vertical="center" wrapText="1"/>
    </xf>
    <xf numFmtId="0" fontId="13" fillId="0" borderId="1" xfId="0" applyFont="1" applyBorder="1" applyAlignment="1">
      <alignment vertical="center" wrapText="1"/>
    </xf>
    <xf numFmtId="0" fontId="13" fillId="0" borderId="6" xfId="0" applyFont="1" applyBorder="1" applyAlignment="1">
      <alignment vertical="center" wrapText="1"/>
    </xf>
    <xf numFmtId="0" fontId="13" fillId="0" borderId="1" xfId="0" quotePrefix="1" applyFont="1" applyBorder="1" applyAlignment="1">
      <alignment horizontal="center" vertical="center" wrapText="1"/>
    </xf>
    <xf numFmtId="14" fontId="2" fillId="0" borderId="1" xfId="0" applyNumberFormat="1" applyFont="1" applyBorder="1" applyAlignment="1" applyProtection="1">
      <alignment horizontal="center" vertical="center"/>
      <protection locked="0"/>
    </xf>
    <xf numFmtId="0" fontId="2" fillId="2" borderId="0" xfId="0" applyFont="1" applyFill="1" applyAlignment="1">
      <alignment horizontal="justify" vertical="top" wrapText="1"/>
    </xf>
    <xf numFmtId="0" fontId="0" fillId="2" borderId="0" xfId="0" applyFill="1" applyAlignment="1">
      <alignment horizontal="justify" vertical="top" wrapText="1"/>
    </xf>
    <xf numFmtId="0" fontId="13" fillId="0" borderId="23" xfId="0" applyFont="1" applyBorder="1" applyAlignment="1">
      <alignment horizontal="center" vertical="center" wrapText="1"/>
    </xf>
    <xf numFmtId="0" fontId="13" fillId="0" borderId="21"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9"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13" fillId="2" borderId="31"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0" borderId="22"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27" xfId="0" applyFont="1" applyBorder="1" applyAlignment="1">
      <alignment horizontal="center" vertical="center" wrapText="1"/>
    </xf>
    <xf numFmtId="49" fontId="6" fillId="0" borderId="0" xfId="0" applyNumberFormat="1" applyFont="1"/>
    <xf numFmtId="0" fontId="7" fillId="0" borderId="0" xfId="0" applyFont="1"/>
    <xf numFmtId="0" fontId="8" fillId="0" borderId="20" xfId="0" applyFont="1" applyBorder="1" applyAlignment="1">
      <alignment horizontal="center" vertical="center"/>
    </xf>
    <xf numFmtId="0" fontId="8" fillId="0" borderId="19" xfId="0" applyFont="1" applyBorder="1" applyAlignment="1">
      <alignment horizontal="center" vertical="center"/>
    </xf>
    <xf numFmtId="0" fontId="8" fillId="0" borderId="18" xfId="0" applyFont="1" applyBorder="1" applyAlignment="1">
      <alignment horizontal="center" vertical="center"/>
    </xf>
    <xf numFmtId="0" fontId="8" fillId="0" borderId="17" xfId="0" applyFont="1" applyBorder="1" applyAlignment="1">
      <alignment horizontal="center" vertical="center"/>
    </xf>
    <xf numFmtId="0" fontId="8" fillId="0" borderId="16" xfId="0" applyFont="1" applyBorder="1" applyAlignment="1">
      <alignment horizontal="center" vertical="center"/>
    </xf>
    <xf numFmtId="0" fontId="8" fillId="0" borderId="15" xfId="0" applyFont="1" applyBorder="1" applyAlignment="1">
      <alignment horizontal="center" vertical="center"/>
    </xf>
    <xf numFmtId="49" fontId="2" fillId="0" borderId="3" xfId="0" applyNumberFormat="1" applyFont="1" applyBorder="1" applyAlignment="1" applyProtection="1">
      <alignment horizontal="left" vertical="center"/>
      <protection locked="0"/>
    </xf>
    <xf numFmtId="49" fontId="2" fillId="0" borderId="34" xfId="0" applyNumberFormat="1" applyFont="1" applyBorder="1" applyAlignment="1" applyProtection="1">
      <alignment horizontal="left" vertical="center"/>
      <protection locked="0"/>
    </xf>
    <xf numFmtId="49" fontId="2" fillId="0" borderId="2" xfId="0" applyNumberFormat="1" applyFont="1" applyBorder="1" applyAlignment="1" applyProtection="1">
      <alignment horizontal="left" vertical="center"/>
      <protection locked="0"/>
    </xf>
    <xf numFmtId="0" fontId="9" fillId="0" borderId="11" xfId="0" applyFont="1" applyBorder="1" applyAlignment="1">
      <alignment horizontal="center" vertical="center"/>
    </xf>
    <xf numFmtId="0" fontId="13" fillId="0" borderId="11" xfId="0" applyFont="1" applyBorder="1" applyAlignment="1">
      <alignment horizontal="center" vertical="center"/>
    </xf>
    <xf numFmtId="1" fontId="6" fillId="0" borderId="3" xfId="0" applyNumberFormat="1" applyFont="1" applyBorder="1" applyAlignment="1" applyProtection="1">
      <alignment horizontal="left" vertical="center"/>
      <protection locked="0"/>
    </xf>
    <xf numFmtId="1" fontId="6" fillId="0" borderId="2" xfId="0" applyNumberFormat="1" applyFont="1" applyBorder="1" applyAlignment="1" applyProtection="1">
      <alignment horizontal="left" vertical="center"/>
      <protection locked="0"/>
    </xf>
    <xf numFmtId="0" fontId="9" fillId="2" borderId="13" xfId="0" applyFont="1" applyFill="1" applyBorder="1" applyAlignment="1">
      <alignment horizontal="center" vertical="center" wrapText="1"/>
    </xf>
    <xf numFmtId="0" fontId="9" fillId="2" borderId="12" xfId="0" applyFont="1" applyFill="1" applyBorder="1" applyAlignment="1">
      <alignment horizontal="center" vertical="center" wrapText="1"/>
    </xf>
    <xf numFmtId="9" fontId="9" fillId="3" borderId="11" xfId="1" applyFont="1" applyFill="1" applyBorder="1" applyAlignment="1" applyProtection="1">
      <alignment horizontal="center" vertical="center"/>
    </xf>
    <xf numFmtId="0" fontId="9" fillId="3" borderId="11" xfId="0" applyFont="1" applyFill="1" applyBorder="1" applyAlignment="1">
      <alignment horizontal="center" vertical="center"/>
    </xf>
    <xf numFmtId="0" fontId="13" fillId="8" borderId="1" xfId="2" applyFont="1" applyBorder="1" applyAlignment="1" applyProtection="1">
      <alignment horizontal="center" vertical="center" wrapText="1"/>
    </xf>
    <xf numFmtId="0" fontId="13" fillId="0" borderId="1"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1" xfId="0" quotePrefix="1" applyFont="1" applyBorder="1" applyAlignment="1">
      <alignment horizontal="left" vertical="center" wrapText="1"/>
    </xf>
    <xf numFmtId="0" fontId="13" fillId="0" borderId="6" xfId="0" quotePrefix="1" applyFont="1" applyBorder="1" applyAlignment="1">
      <alignment horizontal="left" vertical="center" wrapText="1"/>
    </xf>
    <xf numFmtId="0" fontId="13" fillId="8" borderId="6" xfId="2" applyFont="1" applyBorder="1" applyAlignment="1" applyProtection="1">
      <alignment horizontal="center" vertical="center" wrapText="1"/>
    </xf>
    <xf numFmtId="0" fontId="10" fillId="4" borderId="11" xfId="0" applyFont="1" applyFill="1" applyBorder="1" applyAlignment="1">
      <alignment horizontal="center" vertical="center" wrapText="1"/>
    </xf>
    <xf numFmtId="0" fontId="9" fillId="3" borderId="12" xfId="0" applyFont="1" applyFill="1" applyBorder="1" applyAlignment="1">
      <alignment horizontal="center" vertical="center"/>
    </xf>
    <xf numFmtId="0" fontId="0" fillId="2" borderId="0" xfId="0" applyFill="1" applyAlignment="1">
      <alignment horizontal="center"/>
    </xf>
    <xf numFmtId="0" fontId="17" fillId="2" borderId="0" xfId="0" applyFont="1" applyFill="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49" fontId="2" fillId="0" borderId="36" xfId="0" applyNumberFormat="1" applyFont="1" applyBorder="1" applyAlignment="1" applyProtection="1">
      <alignment horizontal="center" vertical="top" wrapText="1"/>
      <protection locked="0"/>
    </xf>
    <xf numFmtId="49" fontId="2" fillId="0" borderId="37" xfId="0" applyNumberFormat="1" applyFont="1" applyBorder="1" applyAlignment="1" applyProtection="1">
      <alignment horizontal="center" vertical="top" wrapText="1"/>
      <protection locked="0"/>
    </xf>
    <xf numFmtId="49" fontId="2" fillId="0" borderId="38" xfId="0" applyNumberFormat="1" applyFont="1" applyBorder="1" applyAlignment="1" applyProtection="1">
      <alignment horizontal="center" vertical="top" wrapText="1"/>
      <protection locked="0"/>
    </xf>
    <xf numFmtId="49" fontId="2" fillId="0" borderId="1" xfId="0" applyNumberFormat="1" applyFont="1" applyBorder="1" applyAlignment="1">
      <alignment horizontal="center" vertical="center"/>
    </xf>
    <xf numFmtId="49" fontId="2" fillId="0" borderId="21"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3" fillId="0" borderId="9" xfId="0" applyNumberFormat="1"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49" fontId="2" fillId="2" borderId="22" xfId="0" applyNumberFormat="1" applyFont="1" applyFill="1" applyBorder="1" applyAlignment="1">
      <alignment horizontal="center" vertical="center" wrapText="1"/>
    </xf>
    <xf numFmtId="49" fontId="2" fillId="2" borderId="23" xfId="0" applyNumberFormat="1" applyFont="1" applyFill="1" applyBorder="1" applyAlignment="1">
      <alignment horizontal="center" vertical="center" wrapText="1"/>
    </xf>
    <xf numFmtId="49" fontId="2" fillId="2" borderId="2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2" fillId="0" borderId="21" xfId="0" applyNumberFormat="1" applyFont="1" applyBorder="1" applyAlignment="1">
      <alignment horizontal="center" vertical="center" wrapText="1"/>
    </xf>
    <xf numFmtId="0" fontId="13" fillId="0" borderId="35" xfId="0" applyFont="1" applyBorder="1" applyAlignment="1">
      <alignment horizontal="center" vertical="center" wrapText="1"/>
    </xf>
    <xf numFmtId="0" fontId="13" fillId="0" borderId="2" xfId="0" applyFont="1" applyBorder="1" applyAlignment="1">
      <alignment horizontal="center" vertical="center" wrapText="1"/>
    </xf>
  </cellXfs>
  <cellStyles count="3">
    <cellStyle name="Akzent3" xfId="2" builtinId="37"/>
    <cellStyle name="Prozent" xfId="1" builtinId="5"/>
    <cellStyle name="Standard" xfId="0" builtinId="0"/>
  </cellStyles>
  <dxfs count="30">
    <dxf>
      <fill>
        <patternFill>
          <bgColor theme="4" tint="0.39994506668294322"/>
        </patternFill>
      </fill>
    </dxf>
    <dxf>
      <fill>
        <patternFill>
          <bgColor rgb="FFFFC000"/>
        </patternFill>
      </fill>
    </dxf>
    <dxf>
      <fill>
        <patternFill>
          <bgColor theme="4" tint="0.39994506668294322"/>
        </patternFill>
      </fill>
    </dxf>
    <dxf>
      <fill>
        <patternFill>
          <bgColor rgb="FFFFC000"/>
        </patternFill>
      </fill>
    </dxf>
    <dxf>
      <fill>
        <patternFill>
          <bgColor rgb="FFFFC000"/>
        </patternFill>
      </fill>
    </dxf>
    <dxf>
      <fill>
        <patternFill>
          <bgColor theme="4" tint="0.39994506668294322"/>
        </patternFill>
      </fill>
    </dxf>
    <dxf>
      <fill>
        <patternFill>
          <bgColor rgb="FFC00000"/>
        </patternFill>
      </fill>
    </dxf>
    <dxf>
      <fill>
        <patternFill>
          <bgColor rgb="FFC00000"/>
        </patternFill>
      </fill>
    </dxf>
    <dxf>
      <fill>
        <patternFill>
          <bgColor rgb="FFFFFF99"/>
        </patternFill>
      </fill>
    </dxf>
    <dxf>
      <fill>
        <patternFill>
          <bgColor rgb="FF92D050"/>
        </patternFill>
      </fill>
    </dxf>
    <dxf>
      <fill>
        <patternFill>
          <bgColor rgb="FFC00000"/>
        </patternFill>
      </fill>
    </dxf>
    <dxf>
      <fill>
        <patternFill>
          <bgColor rgb="FFC00000"/>
        </patternFill>
      </fill>
    </dxf>
    <dxf>
      <fill>
        <patternFill>
          <bgColor rgb="FFFFFF99"/>
        </patternFill>
      </fill>
    </dxf>
    <dxf>
      <fill>
        <patternFill>
          <bgColor rgb="FF92D050"/>
        </patternFill>
      </fill>
    </dxf>
    <dxf>
      <fill>
        <patternFill>
          <bgColor rgb="FFC00000"/>
        </patternFill>
      </fill>
    </dxf>
    <dxf>
      <fill>
        <patternFill>
          <bgColor rgb="FFC00000"/>
        </patternFill>
      </fill>
    </dxf>
    <dxf>
      <fill>
        <patternFill>
          <bgColor rgb="FFFFFF99"/>
        </patternFill>
      </fill>
    </dxf>
    <dxf>
      <fill>
        <patternFill>
          <bgColor rgb="FF92D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4"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colors>
    <mruColors>
      <color rgb="FFFF9100"/>
      <color rgb="FFFFA000"/>
      <color rgb="FFFFAB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J33"/>
  <sheetViews>
    <sheetView workbookViewId="0">
      <selection activeCell="M33" sqref="M33"/>
    </sheetView>
  </sheetViews>
  <sheetFormatPr baseColWidth="10" defaultColWidth="11.28515625" defaultRowHeight="15" x14ac:dyDescent="0.25"/>
  <cols>
    <col min="1" max="1" width="11.28515625" style="1" customWidth="1"/>
    <col min="2" max="16384" width="11.28515625" style="1"/>
  </cols>
  <sheetData>
    <row r="1" spans="1:10" ht="26.25" x14ac:dyDescent="0.4">
      <c r="A1" s="2" t="s">
        <v>37</v>
      </c>
    </row>
    <row r="3" spans="1:10" x14ac:dyDescent="0.25">
      <c r="A3" s="93" t="s">
        <v>254</v>
      </c>
      <c r="B3" s="94"/>
      <c r="C3" s="94"/>
      <c r="D3" s="94"/>
      <c r="E3" s="94"/>
      <c r="F3" s="94"/>
      <c r="G3" s="94"/>
      <c r="H3" s="94"/>
      <c r="I3" s="94"/>
      <c r="J3" s="94"/>
    </row>
    <row r="4" spans="1:10" x14ac:dyDescent="0.25">
      <c r="A4" s="94"/>
      <c r="B4" s="94"/>
      <c r="C4" s="94"/>
      <c r="D4" s="94"/>
      <c r="E4" s="94"/>
      <c r="F4" s="94"/>
      <c r="G4" s="94"/>
      <c r="H4" s="94"/>
      <c r="I4" s="94"/>
      <c r="J4" s="94"/>
    </row>
    <row r="5" spans="1:10" x14ac:dyDescent="0.25">
      <c r="A5" s="94"/>
      <c r="B5" s="94"/>
      <c r="C5" s="94"/>
      <c r="D5" s="94"/>
      <c r="E5" s="94"/>
      <c r="F5" s="94"/>
      <c r="G5" s="94"/>
      <c r="H5" s="94"/>
      <c r="I5" s="94"/>
      <c r="J5" s="94"/>
    </row>
    <row r="6" spans="1:10" x14ac:dyDescent="0.25">
      <c r="A6" s="94"/>
      <c r="B6" s="94"/>
      <c r="C6" s="94"/>
      <c r="D6" s="94"/>
      <c r="E6" s="94"/>
      <c r="F6" s="94"/>
      <c r="G6" s="94"/>
      <c r="H6" s="94"/>
      <c r="I6" s="94"/>
      <c r="J6" s="94"/>
    </row>
    <row r="7" spans="1:10" x14ac:dyDescent="0.25">
      <c r="A7" s="94"/>
      <c r="B7" s="94"/>
      <c r="C7" s="94"/>
      <c r="D7" s="94"/>
      <c r="E7" s="94"/>
      <c r="F7" s="94"/>
      <c r="G7" s="94"/>
      <c r="H7" s="94"/>
      <c r="I7" s="94"/>
      <c r="J7" s="94"/>
    </row>
    <row r="8" spans="1:10" x14ac:dyDescent="0.25">
      <c r="A8" s="94"/>
      <c r="B8" s="94"/>
      <c r="C8" s="94"/>
      <c r="D8" s="94"/>
      <c r="E8" s="94"/>
      <c r="F8" s="94"/>
      <c r="G8" s="94"/>
      <c r="H8" s="94"/>
      <c r="I8" s="94"/>
      <c r="J8" s="94"/>
    </row>
    <row r="9" spans="1:10" x14ac:dyDescent="0.25">
      <c r="A9" s="94"/>
      <c r="B9" s="94"/>
      <c r="C9" s="94"/>
      <c r="D9" s="94"/>
      <c r="E9" s="94"/>
      <c r="F9" s="94"/>
      <c r="G9" s="94"/>
      <c r="H9" s="94"/>
      <c r="I9" s="94"/>
      <c r="J9" s="94"/>
    </row>
    <row r="10" spans="1:10" x14ac:dyDescent="0.25">
      <c r="A10" s="94"/>
      <c r="B10" s="94"/>
      <c r="C10" s="94"/>
      <c r="D10" s="94"/>
      <c r="E10" s="94"/>
      <c r="F10" s="94"/>
      <c r="G10" s="94"/>
      <c r="H10" s="94"/>
      <c r="I10" s="94"/>
      <c r="J10" s="94"/>
    </row>
    <row r="11" spans="1:10" x14ac:dyDescent="0.25">
      <c r="A11" s="94"/>
      <c r="B11" s="94"/>
      <c r="C11" s="94"/>
      <c r="D11" s="94"/>
      <c r="E11" s="94"/>
      <c r="F11" s="94"/>
      <c r="G11" s="94"/>
      <c r="H11" s="94"/>
      <c r="I11" s="94"/>
      <c r="J11" s="94"/>
    </row>
    <row r="12" spans="1:10" x14ac:dyDescent="0.25">
      <c r="A12" s="94"/>
      <c r="B12" s="94"/>
      <c r="C12" s="94"/>
      <c r="D12" s="94"/>
      <c r="E12" s="94"/>
      <c r="F12" s="94"/>
      <c r="G12" s="94"/>
      <c r="H12" s="94"/>
      <c r="I12" s="94"/>
      <c r="J12" s="94"/>
    </row>
    <row r="13" spans="1:10" x14ac:dyDescent="0.25">
      <c r="A13" s="94"/>
      <c r="B13" s="94"/>
      <c r="C13" s="94"/>
      <c r="D13" s="94"/>
      <c r="E13" s="94"/>
      <c r="F13" s="94"/>
      <c r="G13" s="94"/>
      <c r="H13" s="94"/>
      <c r="I13" s="94"/>
      <c r="J13" s="94"/>
    </row>
    <row r="14" spans="1:10" x14ac:dyDescent="0.25">
      <c r="A14" s="94"/>
      <c r="B14" s="94"/>
      <c r="C14" s="94"/>
      <c r="D14" s="94"/>
      <c r="E14" s="94"/>
      <c r="F14" s="94"/>
      <c r="G14" s="94"/>
      <c r="H14" s="94"/>
      <c r="I14" s="94"/>
      <c r="J14" s="94"/>
    </row>
    <row r="15" spans="1:10" x14ac:dyDescent="0.25">
      <c r="A15" s="94"/>
      <c r="B15" s="94"/>
      <c r="C15" s="94"/>
      <c r="D15" s="94"/>
      <c r="E15" s="94"/>
      <c r="F15" s="94"/>
      <c r="G15" s="94"/>
      <c r="H15" s="94"/>
      <c r="I15" s="94"/>
      <c r="J15" s="94"/>
    </row>
    <row r="16" spans="1:10" x14ac:dyDescent="0.25">
      <c r="A16" s="94"/>
      <c r="B16" s="94"/>
      <c r="C16" s="94"/>
      <c r="D16" s="94"/>
      <c r="E16" s="94"/>
      <c r="F16" s="94"/>
      <c r="G16" s="94"/>
      <c r="H16" s="94"/>
      <c r="I16" s="94"/>
      <c r="J16" s="94"/>
    </row>
    <row r="17" spans="1:10" x14ac:dyDescent="0.25">
      <c r="A17" s="94"/>
      <c r="B17" s="94"/>
      <c r="C17" s="94"/>
      <c r="D17" s="94"/>
      <c r="E17" s="94"/>
      <c r="F17" s="94"/>
      <c r="G17" s="94"/>
      <c r="H17" s="94"/>
      <c r="I17" s="94"/>
      <c r="J17" s="94"/>
    </row>
    <row r="18" spans="1:10" x14ac:dyDescent="0.25">
      <c r="A18" s="94"/>
      <c r="B18" s="94"/>
      <c r="C18" s="94"/>
      <c r="D18" s="94"/>
      <c r="E18" s="94"/>
      <c r="F18" s="94"/>
      <c r="G18" s="94"/>
      <c r="H18" s="94"/>
      <c r="I18" s="94"/>
      <c r="J18" s="94"/>
    </row>
    <row r="19" spans="1:10" x14ac:dyDescent="0.25">
      <c r="A19" s="94"/>
      <c r="B19" s="94"/>
      <c r="C19" s="94"/>
      <c r="D19" s="94"/>
      <c r="E19" s="94"/>
      <c r="F19" s="94"/>
      <c r="G19" s="94"/>
      <c r="H19" s="94"/>
      <c r="I19" s="94"/>
      <c r="J19" s="94"/>
    </row>
    <row r="20" spans="1:10" x14ac:dyDescent="0.25">
      <c r="A20" s="94"/>
      <c r="B20" s="94"/>
      <c r="C20" s="94"/>
      <c r="D20" s="94"/>
      <c r="E20" s="94"/>
      <c r="F20" s="94"/>
      <c r="G20" s="94"/>
      <c r="H20" s="94"/>
      <c r="I20" s="94"/>
      <c r="J20" s="94"/>
    </row>
    <row r="21" spans="1:10" x14ac:dyDescent="0.25">
      <c r="A21" s="94"/>
      <c r="B21" s="94"/>
      <c r="C21" s="94"/>
      <c r="D21" s="94"/>
      <c r="E21" s="94"/>
      <c r="F21" s="94"/>
      <c r="G21" s="94"/>
      <c r="H21" s="94"/>
      <c r="I21" s="94"/>
      <c r="J21" s="94"/>
    </row>
    <row r="22" spans="1:10" x14ac:dyDescent="0.25">
      <c r="A22" s="94"/>
      <c r="B22" s="94"/>
      <c r="C22" s="94"/>
      <c r="D22" s="94"/>
      <c r="E22" s="94"/>
      <c r="F22" s="94"/>
      <c r="G22" s="94"/>
      <c r="H22" s="94"/>
      <c r="I22" s="94"/>
      <c r="J22" s="94"/>
    </row>
    <row r="23" spans="1:10" x14ac:dyDescent="0.25">
      <c r="A23" s="94"/>
      <c r="B23" s="94"/>
      <c r="C23" s="94"/>
      <c r="D23" s="94"/>
      <c r="E23" s="94"/>
      <c r="F23" s="94"/>
      <c r="G23" s="94"/>
      <c r="H23" s="94"/>
      <c r="I23" s="94"/>
      <c r="J23" s="94"/>
    </row>
    <row r="24" spans="1:10" x14ac:dyDescent="0.25">
      <c r="A24" s="94"/>
      <c r="B24" s="94"/>
      <c r="C24" s="94"/>
      <c r="D24" s="94"/>
      <c r="E24" s="94"/>
      <c r="F24" s="94"/>
      <c r="G24" s="94"/>
      <c r="H24" s="94"/>
      <c r="I24" s="94"/>
      <c r="J24" s="94"/>
    </row>
    <row r="25" spans="1:10" x14ac:dyDescent="0.25">
      <c r="A25" s="94"/>
      <c r="B25" s="94"/>
      <c r="C25" s="94"/>
      <c r="D25" s="94"/>
      <c r="E25" s="94"/>
      <c r="F25" s="94"/>
      <c r="G25" s="94"/>
      <c r="H25" s="94"/>
      <c r="I25" s="94"/>
      <c r="J25" s="94"/>
    </row>
    <row r="26" spans="1:10" x14ac:dyDescent="0.25">
      <c r="A26" s="94"/>
      <c r="B26" s="94"/>
      <c r="C26" s="94"/>
      <c r="D26" s="94"/>
      <c r="E26" s="94"/>
      <c r="F26" s="94"/>
      <c r="G26" s="94"/>
      <c r="H26" s="94"/>
      <c r="I26" s="94"/>
      <c r="J26" s="94"/>
    </row>
    <row r="27" spans="1:10" x14ac:dyDescent="0.25">
      <c r="A27" s="94"/>
      <c r="B27" s="94"/>
      <c r="C27" s="94"/>
      <c r="D27" s="94"/>
      <c r="E27" s="94"/>
      <c r="F27" s="94"/>
      <c r="G27" s="94"/>
      <c r="H27" s="94"/>
      <c r="I27" s="94"/>
      <c r="J27" s="94"/>
    </row>
    <row r="28" spans="1:10" x14ac:dyDescent="0.25">
      <c r="A28" s="94"/>
      <c r="B28" s="94"/>
      <c r="C28" s="94"/>
      <c r="D28" s="94"/>
      <c r="E28" s="94"/>
      <c r="F28" s="94"/>
      <c r="G28" s="94"/>
      <c r="H28" s="94"/>
      <c r="I28" s="94"/>
      <c r="J28" s="94"/>
    </row>
    <row r="29" spans="1:10" x14ac:dyDescent="0.25">
      <c r="A29" s="94"/>
      <c r="B29" s="94"/>
      <c r="C29" s="94"/>
      <c r="D29" s="94"/>
      <c r="E29" s="94"/>
      <c r="F29" s="94"/>
      <c r="G29" s="94"/>
      <c r="H29" s="94"/>
      <c r="I29" s="94"/>
      <c r="J29" s="94"/>
    </row>
    <row r="30" spans="1:10" x14ac:dyDescent="0.25">
      <c r="A30" s="94"/>
      <c r="B30" s="94"/>
      <c r="C30" s="94"/>
      <c r="D30" s="94"/>
      <c r="E30" s="94"/>
      <c r="F30" s="94"/>
      <c r="G30" s="94"/>
      <c r="H30" s="94"/>
      <c r="I30" s="94"/>
      <c r="J30" s="94"/>
    </row>
    <row r="31" spans="1:10" x14ac:dyDescent="0.25">
      <c r="A31" s="94"/>
      <c r="B31" s="94"/>
      <c r="C31" s="94"/>
      <c r="D31" s="94"/>
      <c r="E31" s="94"/>
      <c r="F31" s="94"/>
      <c r="G31" s="94"/>
      <c r="H31" s="94"/>
      <c r="I31" s="94"/>
      <c r="J31" s="94"/>
    </row>
    <row r="32" spans="1:10" x14ac:dyDescent="0.25">
      <c r="A32" s="94"/>
      <c r="B32" s="94"/>
      <c r="C32" s="94"/>
      <c r="D32" s="94"/>
      <c r="E32" s="94"/>
      <c r="F32" s="94"/>
      <c r="G32" s="94"/>
      <c r="H32" s="94"/>
      <c r="I32" s="94"/>
      <c r="J32" s="94"/>
    </row>
    <row r="33" spans="1:10" x14ac:dyDescent="0.25">
      <c r="A33" s="94"/>
      <c r="B33" s="94"/>
      <c r="C33" s="94"/>
      <c r="D33" s="94"/>
      <c r="E33" s="94"/>
      <c r="F33" s="94"/>
      <c r="G33" s="94"/>
      <c r="H33" s="94"/>
      <c r="I33" s="94"/>
      <c r="J33" s="94"/>
    </row>
  </sheetData>
  <sheetProtection algorithmName="SHA-512" hashValue="mYH0qabsGewK/Pb8fkHQB1NLXEofrGeSZXYmQsPGZw6rbxoy5jmL+gLBYUKTz99mTbLPu9tSgvGQgI0NC++EIA==" saltValue="SpUmintQT8+7+68JGrtk8Q==" spinCount="100000" sheet="1" selectLockedCells="1" selectUnlockedCells="1"/>
  <mergeCells count="1">
    <mergeCell ref="A3:J33"/>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A7B58-E0D3-46AF-9CE6-6DF9A0FB03C1}">
  <dimension ref="A1:T84"/>
  <sheetViews>
    <sheetView tabSelected="1" topLeftCell="A23" zoomScale="90" zoomScaleNormal="90" workbookViewId="0">
      <selection activeCell="G30" sqref="G30"/>
    </sheetView>
  </sheetViews>
  <sheetFormatPr baseColWidth="10" defaultColWidth="0" defaultRowHeight="15" zeroHeight="1" x14ac:dyDescent="0.25"/>
  <cols>
    <col min="1" max="1" width="2.140625" style="1" customWidth="1"/>
    <col min="2" max="2" width="17.5703125" style="1" customWidth="1"/>
    <col min="3" max="3" width="22.28515625" customWidth="1"/>
    <col min="4" max="4" width="20.85546875" customWidth="1"/>
    <col min="5" max="5" width="21.28515625" customWidth="1"/>
    <col min="6" max="6" width="21.42578125" customWidth="1"/>
    <col min="7" max="7" width="22.7109375" customWidth="1"/>
    <col min="8" max="8" width="20.85546875" customWidth="1"/>
    <col min="9" max="9" width="27.85546875" customWidth="1"/>
    <col min="10" max="10" width="22.28515625" customWidth="1"/>
    <col min="11" max="11" width="20.85546875" customWidth="1"/>
    <col min="12" max="12" width="26.28515625" customWidth="1"/>
    <col min="13" max="13" width="9.5703125" style="1" customWidth="1"/>
    <col min="14" max="14" width="12.5703125" style="1" hidden="1" customWidth="1"/>
    <col min="15" max="15" width="12.85546875" style="1" hidden="1" customWidth="1"/>
    <col min="16" max="16" width="14.42578125" style="1" hidden="1" customWidth="1"/>
    <col min="17" max="17" width="13.5703125" style="1" hidden="1" customWidth="1"/>
    <col min="18" max="16384" width="3.42578125" hidden="1"/>
  </cols>
  <sheetData>
    <row r="1" spans="2:14" s="1" customFormat="1" ht="9" customHeight="1" thickBot="1" x14ac:dyDescent="0.3"/>
    <row r="2" spans="2:14" ht="25.35" customHeight="1" thickBot="1" x14ac:dyDescent="0.3">
      <c r="B2" s="110" t="s">
        <v>35</v>
      </c>
      <c r="C2" s="110"/>
      <c r="D2" s="111"/>
      <c r="E2" s="111"/>
      <c r="F2" s="6"/>
      <c r="G2" s="112" t="s">
        <v>34</v>
      </c>
      <c r="H2" s="113"/>
      <c r="I2" s="27"/>
      <c r="J2" s="41" t="s">
        <v>33</v>
      </c>
      <c r="K2" s="3"/>
      <c r="L2" s="3"/>
      <c r="N2" s="17" t="s">
        <v>39</v>
      </c>
    </row>
    <row r="3" spans="2:14" ht="25.35" customHeight="1" thickBot="1" x14ac:dyDescent="0.3">
      <c r="B3" s="28" t="s">
        <v>249</v>
      </c>
      <c r="C3" s="28"/>
      <c r="D3" s="28"/>
      <c r="E3" s="28"/>
      <c r="F3" s="6"/>
      <c r="G3" s="114"/>
      <c r="H3" s="115"/>
      <c r="I3" s="42"/>
      <c r="J3" s="43" t="s">
        <v>32</v>
      </c>
      <c r="K3" s="3"/>
      <c r="L3" s="3"/>
      <c r="N3" s="5" t="s">
        <v>40</v>
      </c>
    </row>
    <row r="4" spans="2:14" ht="25.35" customHeight="1" thickBot="1" x14ac:dyDescent="0.3">
      <c r="B4" s="6"/>
      <c r="C4" s="6"/>
      <c r="D4" s="6"/>
      <c r="E4" s="6"/>
      <c r="F4" s="6"/>
      <c r="G4" s="116"/>
      <c r="H4" s="117"/>
      <c r="I4" s="38"/>
      <c r="J4" s="43" t="s">
        <v>31</v>
      </c>
      <c r="K4" s="3"/>
      <c r="L4" s="3"/>
      <c r="N4" s="5" t="s">
        <v>41</v>
      </c>
    </row>
    <row r="5" spans="2:14" s="1" customFormat="1" ht="12.75" customHeight="1" x14ac:dyDescent="0.25">
      <c r="B5" s="6"/>
      <c r="C5" s="6"/>
      <c r="D5" s="6"/>
      <c r="E5" s="6"/>
      <c r="F5" s="6"/>
      <c r="G5" s="6"/>
      <c r="H5" s="7"/>
      <c r="I5" s="4"/>
      <c r="J5" s="3"/>
      <c r="K5" s="3"/>
      <c r="L5" s="3"/>
      <c r="M5" s="3"/>
      <c r="N5" s="3"/>
    </row>
    <row r="6" spans="2:14" ht="25.35" customHeight="1" x14ac:dyDescent="0.25">
      <c r="C6" s="14" t="s">
        <v>30</v>
      </c>
      <c r="D6" s="118"/>
      <c r="E6" s="119"/>
      <c r="F6" s="119"/>
      <c r="G6" s="119"/>
      <c r="H6" s="119"/>
      <c r="I6" s="119"/>
      <c r="J6" s="120"/>
      <c r="K6" s="3"/>
      <c r="L6" s="3"/>
      <c r="M6" s="3"/>
      <c r="N6" s="3"/>
    </row>
    <row r="7" spans="2:14" s="1" customFormat="1" ht="12.4" customHeight="1" x14ac:dyDescent="0.25">
      <c r="B7" s="14"/>
      <c r="C7" s="14"/>
      <c r="D7" s="6"/>
      <c r="E7" s="6"/>
      <c r="F7" s="6"/>
      <c r="G7" s="3"/>
      <c r="H7" s="3"/>
      <c r="I7" s="4"/>
      <c r="J7" s="3"/>
      <c r="K7" s="3"/>
      <c r="L7" s="3"/>
      <c r="M7" s="3"/>
      <c r="N7" s="3"/>
    </row>
    <row r="8" spans="2:14" ht="25.35" customHeight="1" x14ac:dyDescent="0.25">
      <c r="C8" s="14" t="s">
        <v>39</v>
      </c>
      <c r="D8" s="123"/>
      <c r="E8" s="124"/>
      <c r="F8" s="40" t="s">
        <v>46</v>
      </c>
      <c r="G8" s="44"/>
      <c r="H8" s="3"/>
      <c r="I8" s="15" t="s">
        <v>160</v>
      </c>
      <c r="J8" s="16" t="s">
        <v>211</v>
      </c>
      <c r="K8" s="3"/>
      <c r="L8" s="3"/>
      <c r="M8" s="3"/>
      <c r="N8" s="3"/>
    </row>
    <row r="9" spans="2:14" ht="12.4" customHeight="1" x14ac:dyDescent="0.25">
      <c r="B9" s="14"/>
      <c r="C9" s="14"/>
      <c r="D9" s="6"/>
      <c r="E9" s="6"/>
      <c r="F9" s="6"/>
      <c r="G9" s="3"/>
      <c r="H9" s="3"/>
      <c r="I9" s="4"/>
      <c r="J9" s="3"/>
      <c r="K9" s="3"/>
      <c r="L9" s="3"/>
      <c r="M9" s="3"/>
      <c r="N9" s="3"/>
    </row>
    <row r="10" spans="2:14" ht="12.4" customHeight="1" thickBot="1" x14ac:dyDescent="0.3">
      <c r="B10" s="17" t="s">
        <v>38</v>
      </c>
      <c r="C10" s="3"/>
      <c r="D10" s="3"/>
      <c r="E10" s="3"/>
      <c r="F10" s="3"/>
      <c r="G10" s="3"/>
      <c r="H10" s="3"/>
      <c r="I10" s="3"/>
      <c r="J10" s="3"/>
      <c r="K10" s="3"/>
      <c r="L10" s="3"/>
      <c r="M10" s="3"/>
      <c r="N10" s="3"/>
    </row>
    <row r="11" spans="2:14" ht="25.35" customHeight="1" thickBot="1" x14ac:dyDescent="0.3">
      <c r="B11" s="32"/>
      <c r="C11" s="121" t="s">
        <v>29</v>
      </c>
      <c r="D11" s="121"/>
      <c r="E11" s="121"/>
      <c r="F11" s="122" t="s">
        <v>28</v>
      </c>
      <c r="G11" s="122"/>
      <c r="H11" s="121"/>
      <c r="I11" s="18" t="s">
        <v>27</v>
      </c>
      <c r="J11" s="45"/>
      <c r="K11" s="3"/>
      <c r="L11" s="3"/>
      <c r="M11" s="3"/>
      <c r="N11" s="3"/>
    </row>
    <row r="12" spans="2:14" ht="25.35" customHeight="1" thickBot="1" x14ac:dyDescent="0.3">
      <c r="B12" s="32"/>
      <c r="C12" s="19" t="s">
        <v>26</v>
      </c>
      <c r="D12" s="20" t="s">
        <v>25</v>
      </c>
      <c r="E12" s="21" t="s">
        <v>24</v>
      </c>
      <c r="F12" s="22" t="s">
        <v>23</v>
      </c>
      <c r="G12" s="136" t="s">
        <v>22</v>
      </c>
      <c r="H12" s="136"/>
      <c r="I12" s="18"/>
      <c r="J12" s="46"/>
      <c r="K12" s="3"/>
      <c r="L12" s="3"/>
      <c r="M12" s="3"/>
      <c r="N12" s="3"/>
    </row>
    <row r="13" spans="2:14" ht="25.35" customHeight="1" thickBot="1" x14ac:dyDescent="0.3">
      <c r="B13" s="23" t="s">
        <v>21</v>
      </c>
      <c r="C13" s="24">
        <f>COUNTIF($K$18:$K$84,C12)</f>
        <v>0</v>
      </c>
      <c r="D13" s="24">
        <f>COUNTIF($K$18:$K$84,D12)</f>
        <v>0</v>
      </c>
      <c r="E13" s="24">
        <f>COUNTIF($K$18:$K$84,E12)</f>
        <v>0</v>
      </c>
      <c r="F13" s="24">
        <f>COUNTIF($K$18:$K$84,F12)</f>
        <v>45</v>
      </c>
      <c r="G13" s="137">
        <f>COUNTIF($K$18:$K$84,G12)</f>
        <v>0</v>
      </c>
      <c r="H13" s="137"/>
      <c r="I13" s="25" t="s">
        <v>212</v>
      </c>
      <c r="J13" s="47"/>
      <c r="K13" s="3"/>
      <c r="L13" s="3"/>
      <c r="M13" s="3"/>
      <c r="N13" s="3"/>
    </row>
    <row r="14" spans="2:14" ht="25.35" customHeight="1" thickBot="1" x14ac:dyDescent="0.3">
      <c r="B14" s="125" t="s">
        <v>19</v>
      </c>
      <c r="C14" s="8">
        <f>C13/($C$13+$D$13+$E$13+$F$13+$G$13)</f>
        <v>0</v>
      </c>
      <c r="D14" s="8">
        <f>D13/($C$13+$D$13+$E$13+$F$13+$G$13)</f>
        <v>0</v>
      </c>
      <c r="E14" s="8">
        <f>E13/($C$13+$D$13+$E$13+$F$13+$G$13)</f>
        <v>0</v>
      </c>
      <c r="F14" s="8">
        <f>F13/($C$13+$D$13+$E$13+$F$13+$G$13)</f>
        <v>1</v>
      </c>
      <c r="G14" s="127">
        <f>G13/($C$13+$D$13+$E$13+$F$13+$G$13)</f>
        <v>0</v>
      </c>
      <c r="H14" s="128"/>
      <c r="I14" s="26"/>
      <c r="J14" s="48"/>
      <c r="K14" s="3"/>
      <c r="L14" s="3"/>
      <c r="M14" s="3"/>
      <c r="N14" s="3"/>
    </row>
    <row r="15" spans="2:14" ht="25.35" customHeight="1" thickBot="1" x14ac:dyDescent="0.3">
      <c r="B15" s="126"/>
      <c r="C15" s="127">
        <f>(C13+D13+E13)/($C$13+$D$13+$E$13+$F$13+$G$13)</f>
        <v>0</v>
      </c>
      <c r="D15" s="127"/>
      <c r="E15" s="127"/>
      <c r="F15" s="127">
        <f>(F13+G13)/($C$13+$D$13+$E$13+$F$13+$G$13)</f>
        <v>1</v>
      </c>
      <c r="G15" s="127"/>
      <c r="H15" s="128"/>
      <c r="I15" s="18" t="s">
        <v>18</v>
      </c>
      <c r="J15" s="92"/>
      <c r="K15" s="3"/>
      <c r="L15" s="3"/>
      <c r="M15" s="3"/>
      <c r="N15" s="3"/>
    </row>
    <row r="16" spans="2:14" s="1" customFormat="1" ht="12.4" customHeight="1" thickBot="1" x14ac:dyDescent="0.3"/>
    <row r="17" spans="2:20" ht="45" customHeight="1" x14ac:dyDescent="0.25">
      <c r="B17" s="97" t="s">
        <v>190</v>
      </c>
      <c r="C17" s="98"/>
      <c r="D17" s="49" t="s">
        <v>343</v>
      </c>
      <c r="E17" s="49" t="s">
        <v>344</v>
      </c>
      <c r="F17" s="49" t="s">
        <v>345</v>
      </c>
      <c r="G17" s="49" t="s">
        <v>346</v>
      </c>
      <c r="H17" s="49" t="s">
        <v>210</v>
      </c>
      <c r="I17" s="49" t="s">
        <v>14</v>
      </c>
      <c r="J17" s="49" t="s">
        <v>348</v>
      </c>
      <c r="K17" s="49" t="s">
        <v>13</v>
      </c>
      <c r="L17" s="50" t="s">
        <v>12</v>
      </c>
      <c r="M17" s="31"/>
      <c r="N17" s="32" t="s">
        <v>11</v>
      </c>
      <c r="O17" s="15" t="s">
        <v>10</v>
      </c>
      <c r="P17" s="4" t="s">
        <v>9</v>
      </c>
      <c r="Q17" s="3" t="s">
        <v>8</v>
      </c>
      <c r="T17" s="51"/>
    </row>
    <row r="18" spans="2:20" ht="45" customHeight="1" x14ac:dyDescent="0.25">
      <c r="B18" s="101" t="s">
        <v>220</v>
      </c>
      <c r="C18" s="88" t="s">
        <v>251</v>
      </c>
      <c r="D18" s="52"/>
      <c r="E18" s="52"/>
      <c r="F18" s="52"/>
      <c r="G18" s="52"/>
      <c r="H18" s="13" t="str">
        <f>IF(COUNT(D18:G18)&lt;4,"",SUM(D18:G18))</f>
        <v/>
      </c>
      <c r="I18" s="133" t="s">
        <v>248</v>
      </c>
      <c r="J18" s="129" t="str">
        <f>IF(COUNT(D18:G25)&lt;28,"",SUM(D18:G25))</f>
        <v/>
      </c>
      <c r="K18" s="140" t="str">
        <f>IF(J18="","Kennzahl unvollständig",IF(J18&lt;O18,"Sollvorgabe nicht erfüllt",IF(OR(AND(ISNUMBER(P18),J18&lt;P18),AND(ISNUMBER(Q18),J18&gt;Q18)),"Wert unplausibel","Anforderungen erfüllt")))</f>
        <v>Kennzahl unvollständig</v>
      </c>
      <c r="L18" s="144"/>
      <c r="M18" s="31"/>
      <c r="N18" s="139">
        <f>IF(D8=N3,100,50)</f>
        <v>50</v>
      </c>
      <c r="O18" s="139">
        <f>N18</f>
        <v>50</v>
      </c>
      <c r="P18" s="138"/>
      <c r="Q18" s="138"/>
      <c r="T18" s="54"/>
    </row>
    <row r="19" spans="2:20" ht="45" customHeight="1" x14ac:dyDescent="0.25">
      <c r="B19" s="102"/>
      <c r="C19" s="88" t="s">
        <v>252</v>
      </c>
      <c r="D19" s="52"/>
      <c r="E19" s="52"/>
      <c r="F19" s="52"/>
      <c r="G19" s="52"/>
      <c r="H19" s="13" t="str">
        <f>IF(COUNT(D19:G19)&lt;4,"",SUM(D19:G19))</f>
        <v/>
      </c>
      <c r="I19" s="133"/>
      <c r="J19" s="129"/>
      <c r="K19" s="141"/>
      <c r="L19" s="145"/>
      <c r="M19" s="31"/>
      <c r="N19" s="139"/>
      <c r="O19" s="139"/>
      <c r="P19" s="138"/>
      <c r="Q19" s="138"/>
      <c r="T19" s="54"/>
    </row>
    <row r="20" spans="2:20" ht="45" customHeight="1" x14ac:dyDescent="0.25">
      <c r="B20" s="102"/>
      <c r="C20" s="88" t="s">
        <v>232</v>
      </c>
      <c r="D20" s="52"/>
      <c r="E20" s="52"/>
      <c r="F20" s="52"/>
      <c r="G20" s="52"/>
      <c r="H20" s="13" t="str">
        <f>IF(COUNT(D20:G20)&lt;4,"",SUM(D20:G20))</f>
        <v/>
      </c>
      <c r="I20" s="133"/>
      <c r="J20" s="129"/>
      <c r="K20" s="141"/>
      <c r="L20" s="145"/>
      <c r="M20" s="31"/>
      <c r="N20" s="139"/>
      <c r="O20" s="139"/>
      <c r="P20" s="138"/>
      <c r="Q20" s="138"/>
      <c r="T20" s="54"/>
    </row>
    <row r="21" spans="2:20" ht="45" customHeight="1" x14ac:dyDescent="0.25">
      <c r="B21" s="102"/>
      <c r="C21" s="88" t="s">
        <v>163</v>
      </c>
      <c r="D21" s="52"/>
      <c r="E21" s="52"/>
      <c r="F21" s="52"/>
      <c r="G21" s="52"/>
      <c r="H21" s="13" t="str">
        <f t="shared" ref="H21:H23" si="0">IF(COUNT(D21:G21)&lt;4,"",SUM(D21:G21))</f>
        <v/>
      </c>
      <c r="I21" s="133"/>
      <c r="J21" s="129"/>
      <c r="K21" s="141"/>
      <c r="L21" s="145"/>
      <c r="M21" s="31"/>
      <c r="N21" s="139"/>
      <c r="O21" s="139"/>
      <c r="P21" s="138"/>
      <c r="Q21" s="138"/>
      <c r="T21" s="54"/>
    </row>
    <row r="22" spans="2:20" ht="45" customHeight="1" x14ac:dyDescent="0.25">
      <c r="B22" s="102"/>
      <c r="C22" s="88" t="s">
        <v>162</v>
      </c>
      <c r="D22" s="52"/>
      <c r="E22" s="52"/>
      <c r="F22" s="52"/>
      <c r="G22" s="52"/>
      <c r="H22" s="13" t="str">
        <f t="shared" si="0"/>
        <v/>
      </c>
      <c r="I22" s="133"/>
      <c r="J22" s="129"/>
      <c r="K22" s="141"/>
      <c r="L22" s="145"/>
      <c r="M22" s="31"/>
      <c r="N22" s="139"/>
      <c r="O22" s="139"/>
      <c r="P22" s="138"/>
      <c r="Q22" s="138"/>
    </row>
    <row r="23" spans="2:20" ht="45" customHeight="1" x14ac:dyDescent="0.25">
      <c r="B23" s="102"/>
      <c r="C23" s="88" t="s">
        <v>161</v>
      </c>
      <c r="D23" s="52"/>
      <c r="E23" s="52"/>
      <c r="F23" s="52"/>
      <c r="G23" s="52"/>
      <c r="H23" s="13" t="str">
        <f t="shared" si="0"/>
        <v/>
      </c>
      <c r="I23" s="133"/>
      <c r="J23" s="129"/>
      <c r="K23" s="141"/>
      <c r="L23" s="145"/>
      <c r="M23" s="31"/>
      <c r="N23" s="139"/>
      <c r="O23" s="139"/>
      <c r="P23" s="138"/>
      <c r="Q23" s="138"/>
    </row>
    <row r="24" spans="2:20" ht="27" customHeight="1" x14ac:dyDescent="0.25">
      <c r="B24" s="103"/>
      <c r="C24" s="99" t="s">
        <v>237</v>
      </c>
      <c r="D24" s="130"/>
      <c r="E24" s="131"/>
      <c r="F24" s="130"/>
      <c r="G24" s="130"/>
      <c r="H24" s="129" t="str">
        <f>IF(COUNT(D24:G25)&lt;4,"",SUM(D24:G25))</f>
        <v/>
      </c>
      <c r="I24" s="133"/>
      <c r="J24" s="129"/>
      <c r="K24" s="142"/>
      <c r="L24" s="146"/>
      <c r="M24" s="31"/>
      <c r="N24" s="139"/>
      <c r="O24" s="139"/>
      <c r="P24" s="138"/>
      <c r="Q24" s="138"/>
    </row>
    <row r="25" spans="2:20" ht="27" customHeight="1" x14ac:dyDescent="0.25">
      <c r="B25" s="104" t="s">
        <v>231</v>
      </c>
      <c r="C25" s="100"/>
      <c r="D25" s="130"/>
      <c r="E25" s="132"/>
      <c r="F25" s="130"/>
      <c r="G25" s="130"/>
      <c r="H25" s="129"/>
      <c r="I25" s="133" t="s">
        <v>223</v>
      </c>
      <c r="J25" s="129" t="str">
        <f>IF(COUNT(D24:G29)&lt;20,"",SUM(D24:G29)+H29)</f>
        <v/>
      </c>
      <c r="K25" s="143" t="str">
        <f>IF(J25="","Kennzahl unvollständig",IF(J25&lt;O25,"Sollvorgabe nicht erfüllt",IF(OR(AND(ISNUMBER(P25),J25&lt;P25),AND(ISNUMBER(Q25),J25&gt;Q25)),"Wert unplausibel","Anforderungen erfüllt")))</f>
        <v>Kennzahl unvollständig</v>
      </c>
      <c r="L25" s="144"/>
      <c r="M25" s="31"/>
      <c r="N25" s="139">
        <f>IF(D8=N3,50,25)</f>
        <v>25</v>
      </c>
      <c r="O25" s="139">
        <f>N25</f>
        <v>25</v>
      </c>
      <c r="P25" s="138"/>
      <c r="Q25" s="138"/>
    </row>
    <row r="26" spans="2:20" ht="45" customHeight="1" x14ac:dyDescent="0.25">
      <c r="B26" s="105"/>
      <c r="C26" s="89" t="s">
        <v>164</v>
      </c>
      <c r="D26" s="52"/>
      <c r="E26" s="52"/>
      <c r="F26" s="52"/>
      <c r="G26" s="52"/>
      <c r="H26" s="13" t="str">
        <f t="shared" ref="H26:H28" si="1">IF(COUNT(D26:G26)&lt;4,"",SUM(D26:G26))</f>
        <v/>
      </c>
      <c r="I26" s="133"/>
      <c r="J26" s="129"/>
      <c r="K26" s="143"/>
      <c r="L26" s="145"/>
      <c r="M26" s="31"/>
      <c r="N26" s="139"/>
      <c r="O26" s="139"/>
      <c r="P26" s="138"/>
      <c r="Q26" s="138"/>
    </row>
    <row r="27" spans="2:20" ht="45" customHeight="1" x14ac:dyDescent="0.25">
      <c r="B27" s="105"/>
      <c r="C27" s="89" t="s">
        <v>191</v>
      </c>
      <c r="D27" s="52"/>
      <c r="E27" s="52"/>
      <c r="F27" s="52"/>
      <c r="G27" s="52"/>
      <c r="H27" s="13" t="str">
        <f>IF(COUNT(D27:G27)&lt;4,"",SUM(D27:G27))</f>
        <v/>
      </c>
      <c r="I27" s="133"/>
      <c r="J27" s="129"/>
      <c r="K27" s="143"/>
      <c r="L27" s="145"/>
      <c r="M27" s="31"/>
      <c r="N27" s="139"/>
      <c r="O27" s="139"/>
      <c r="P27" s="138"/>
      <c r="Q27" s="138"/>
    </row>
    <row r="28" spans="2:20" ht="45" customHeight="1" x14ac:dyDescent="0.25">
      <c r="B28" s="105"/>
      <c r="C28" s="89" t="s">
        <v>165</v>
      </c>
      <c r="D28" s="52"/>
      <c r="E28" s="52"/>
      <c r="F28" s="52"/>
      <c r="G28" s="52"/>
      <c r="H28" s="13" t="str">
        <f t="shared" si="1"/>
        <v/>
      </c>
      <c r="I28" s="133"/>
      <c r="J28" s="129"/>
      <c r="K28" s="143"/>
      <c r="L28" s="145"/>
      <c r="M28" s="31"/>
      <c r="N28" s="139"/>
      <c r="O28" s="139"/>
      <c r="P28" s="138"/>
      <c r="Q28" s="138"/>
    </row>
    <row r="29" spans="2:20" ht="54" customHeight="1" x14ac:dyDescent="0.25">
      <c r="B29" s="103"/>
      <c r="C29" s="90" t="s">
        <v>238</v>
      </c>
      <c r="D29" s="55"/>
      <c r="E29" s="55"/>
      <c r="F29" s="55"/>
      <c r="G29" s="55"/>
      <c r="H29" s="34" t="str">
        <f>IF(COUNT(D29:G29)&lt;4,"",SUM(D29:G29))</f>
        <v/>
      </c>
      <c r="I29" s="134"/>
      <c r="J29" s="135"/>
      <c r="K29" s="143"/>
      <c r="L29" s="146"/>
      <c r="M29" s="31"/>
      <c r="N29" s="139"/>
      <c r="O29" s="139"/>
      <c r="P29" s="138"/>
      <c r="Q29" s="138"/>
    </row>
    <row r="30" spans="2:20" ht="45" customHeight="1" x14ac:dyDescent="0.25">
      <c r="B30" s="106" t="s">
        <v>239</v>
      </c>
      <c r="C30" s="107"/>
      <c r="D30" s="34" t="str">
        <f>IF(COUNT(D18,D20,D26)&lt;3,"",SUM(D18,D20,D26))</f>
        <v/>
      </c>
      <c r="E30" s="34" t="str">
        <f>IF(COUNT(E18,E20,E26)&lt;3,"",SUM(E18,E20,E26))</f>
        <v/>
      </c>
      <c r="F30" s="34" t="str">
        <f>IF(COUNT(F18,F20,F26)&lt;3,"",SUM(F18,F20,F26))</f>
        <v/>
      </c>
      <c r="G30" s="34" t="str">
        <f>IF(COUNT(G18,G20,G26)&lt;3,"",SUM(G18,G20,G26))</f>
        <v/>
      </c>
      <c r="H30" s="34" t="str">
        <f t="shared" ref="H30:H32" si="2">IF(COUNT(D30:G30)&lt;4,"",SUM(D30:G30))</f>
        <v/>
      </c>
      <c r="I30" s="57" t="s">
        <v>1</v>
      </c>
      <c r="J30" s="57" t="s">
        <v>1</v>
      </c>
      <c r="K30" s="57" t="s">
        <v>1</v>
      </c>
      <c r="L30" s="53"/>
      <c r="M30" s="31"/>
      <c r="N30" s="33"/>
      <c r="O30" s="33"/>
      <c r="P30" s="30"/>
      <c r="Q30" s="30"/>
    </row>
    <row r="31" spans="2:20" ht="45" customHeight="1" x14ac:dyDescent="0.25">
      <c r="B31" s="161" t="s">
        <v>256</v>
      </c>
      <c r="C31" s="162"/>
      <c r="D31" s="34" t="str">
        <f>IF(COUNT(D19,D21)&lt;2,"",SUM(D19,D21))</f>
        <v/>
      </c>
      <c r="E31" s="34" t="str">
        <f t="shared" ref="E31:F31" si="3">IF(COUNT(E19,E21)&lt;2,"",SUM(E19,E21))</f>
        <v/>
      </c>
      <c r="F31" s="34" t="str">
        <f t="shared" si="3"/>
        <v/>
      </c>
      <c r="G31" s="34" t="str">
        <f>IF(COUNT(G19,G21)&lt;2,"",SUM(G19,G21))</f>
        <v/>
      </c>
      <c r="H31" s="34" t="str">
        <f t="shared" si="2"/>
        <v/>
      </c>
      <c r="I31" s="57" t="s">
        <v>1</v>
      </c>
      <c r="J31" s="57" t="s">
        <v>1</v>
      </c>
      <c r="K31" s="57" t="s">
        <v>1</v>
      </c>
      <c r="L31" s="53"/>
      <c r="M31" s="31"/>
      <c r="N31" s="33"/>
      <c r="O31" s="33"/>
      <c r="P31" s="30"/>
      <c r="Q31" s="30"/>
    </row>
    <row r="32" spans="2:20" ht="45" customHeight="1" x14ac:dyDescent="0.25">
      <c r="B32" s="108" t="s">
        <v>240</v>
      </c>
      <c r="C32" s="109"/>
      <c r="D32" s="34" t="str">
        <f>IF(COUNT(D22,D23,D24,D27,D28,D29)&lt;6,"",SUM(D22,D23,D24,D27,D28,D29))</f>
        <v/>
      </c>
      <c r="E32" s="34" t="str">
        <f>IF(COUNT(E22,E23,E24,E27,E28,E29)&lt;6,"",SUM(E22,E23,E24,E27,E28,E29))</f>
        <v/>
      </c>
      <c r="F32" s="34" t="str">
        <f t="shared" ref="F32:G32" si="4">IF(COUNT(F22,F23,F24,F27,F28,F29)&lt;6,"",SUM(F22,F23,F24,F27,F28,F29))</f>
        <v/>
      </c>
      <c r="G32" s="34" t="str">
        <f t="shared" si="4"/>
        <v/>
      </c>
      <c r="H32" s="34" t="str">
        <f t="shared" si="2"/>
        <v/>
      </c>
      <c r="I32" s="57" t="s">
        <v>1</v>
      </c>
      <c r="J32" s="91" t="s">
        <v>1</v>
      </c>
      <c r="K32" s="91" t="s">
        <v>1</v>
      </c>
      <c r="L32" s="53"/>
      <c r="M32" s="31"/>
      <c r="N32" s="33"/>
      <c r="O32" s="33"/>
      <c r="P32" s="30"/>
      <c r="Q32" s="30"/>
    </row>
    <row r="33" spans="2:15" ht="45" customHeight="1" thickBot="1" x14ac:dyDescent="0.3">
      <c r="B33" s="95" t="s">
        <v>241</v>
      </c>
      <c r="C33" s="96"/>
      <c r="D33" s="29">
        <f>SUM(D18:D29)</f>
        <v>0</v>
      </c>
      <c r="E33" s="29">
        <f>SUM(E18:E29)</f>
        <v>0</v>
      </c>
      <c r="F33" s="29">
        <f>SUM(F18:F29)</f>
        <v>0</v>
      </c>
      <c r="G33" s="29">
        <f>SUM(G18:G29)</f>
        <v>0</v>
      </c>
      <c r="H33" s="29">
        <f>SUM(H18:H29)</f>
        <v>0</v>
      </c>
      <c r="I33" s="58" t="s">
        <v>172</v>
      </c>
      <c r="J33" s="35" t="str">
        <f>IF(COUNT(J18,J25)&lt;2,"",J18+J25)</f>
        <v/>
      </c>
      <c r="K33" s="59" t="str">
        <f>IF(J33="","Kennzahl unvollständig",IF(J33&lt;O33,"Sollvorgabe nicht erfüllt",IF(OR(AND(ISNUMBER(P33),J33&lt;P33),AND(ISNUMBER(Q33),J33&gt;Q33)),"Wert unplausibel","Anforderungen erfüllt")))</f>
        <v>Kennzahl unvollständig</v>
      </c>
      <c r="L33" s="60"/>
      <c r="M33" s="31"/>
      <c r="N33" s="39">
        <f>IF(D8=N3,220,80)</f>
        <v>80</v>
      </c>
      <c r="O33" s="39">
        <f>N33</f>
        <v>80</v>
      </c>
    </row>
    <row r="34" spans="2:15" s="1" customFormat="1" ht="16.5" customHeight="1" x14ac:dyDescent="0.25">
      <c r="B34" s="31"/>
      <c r="C34" s="31"/>
      <c r="D34" s="31"/>
      <c r="E34" s="31"/>
      <c r="F34" s="31"/>
      <c r="G34" s="31"/>
      <c r="H34" s="31"/>
      <c r="I34" s="31"/>
      <c r="J34" s="31"/>
      <c r="K34" s="15"/>
      <c r="L34" s="31"/>
      <c r="M34" s="31"/>
      <c r="N34" s="31"/>
      <c r="O34" s="31"/>
    </row>
    <row r="35" spans="2:15" s="1" customFormat="1" x14ac:dyDescent="0.25">
      <c r="B35" s="77" t="s">
        <v>341</v>
      </c>
      <c r="C35" s="31"/>
      <c r="D35" s="31"/>
      <c r="E35" s="31"/>
      <c r="F35" s="31"/>
      <c r="G35" s="31"/>
      <c r="H35" s="31"/>
      <c r="I35" s="31"/>
      <c r="J35" s="31"/>
      <c r="K35" s="15"/>
      <c r="L35" s="31"/>
      <c r="M35" s="31"/>
      <c r="N35" s="31"/>
      <c r="O35" s="31"/>
    </row>
    <row r="36" spans="2:15" s="1" customFormat="1" x14ac:dyDescent="0.25">
      <c r="B36" s="77" t="s">
        <v>342</v>
      </c>
      <c r="C36" s="36"/>
      <c r="D36" s="36"/>
      <c r="E36" s="36"/>
      <c r="F36" s="36"/>
      <c r="G36" s="31"/>
      <c r="H36" s="31"/>
      <c r="I36" s="31"/>
      <c r="J36" s="31"/>
      <c r="K36" s="15"/>
      <c r="L36" s="31"/>
      <c r="M36" s="31"/>
      <c r="N36" s="31"/>
      <c r="O36" s="31"/>
    </row>
    <row r="37" spans="2:15" s="1" customFormat="1" x14ac:dyDescent="0.25">
      <c r="B37" s="77" t="s">
        <v>347</v>
      </c>
      <c r="C37" s="36"/>
      <c r="D37" s="36"/>
      <c r="E37" s="36"/>
      <c r="F37" s="36"/>
      <c r="G37" s="31"/>
      <c r="H37" s="31"/>
      <c r="I37" s="31"/>
      <c r="J37" s="31"/>
      <c r="K37" s="15"/>
      <c r="L37" s="31"/>
      <c r="M37" s="31"/>
      <c r="N37" s="31"/>
      <c r="O37" s="31"/>
    </row>
    <row r="38" spans="2:15" s="1" customFormat="1" ht="15.75" thickBot="1" x14ac:dyDescent="0.3">
      <c r="C38" s="36"/>
      <c r="D38" s="36"/>
      <c r="E38" s="36"/>
      <c r="F38" s="36"/>
      <c r="G38" s="31"/>
      <c r="H38" s="31"/>
      <c r="I38" s="31"/>
      <c r="J38" s="31"/>
      <c r="K38" s="15"/>
      <c r="L38" s="31"/>
      <c r="M38" s="31"/>
      <c r="N38" s="31"/>
      <c r="O38" s="31"/>
    </row>
    <row r="39" spans="2:15" ht="23.25" customHeight="1" x14ac:dyDescent="0.25">
      <c r="B39" s="31"/>
      <c r="C39" s="61" t="s">
        <v>17</v>
      </c>
      <c r="D39" s="62" t="s">
        <v>16</v>
      </c>
      <c r="E39" s="153" t="s">
        <v>15</v>
      </c>
      <c r="F39" s="153"/>
      <c r="G39" s="153" t="s">
        <v>81</v>
      </c>
      <c r="H39" s="154"/>
      <c r="I39" s="62" t="s">
        <v>14</v>
      </c>
      <c r="J39" s="63" t="s">
        <v>36</v>
      </c>
      <c r="K39" s="64" t="s">
        <v>13</v>
      </c>
      <c r="L39" s="65" t="s">
        <v>12</v>
      </c>
      <c r="M39" s="31"/>
      <c r="N39" s="31"/>
      <c r="O39" s="31"/>
    </row>
    <row r="40" spans="2:15" ht="75.75" customHeight="1" x14ac:dyDescent="0.25">
      <c r="C40" s="66" t="s">
        <v>7</v>
      </c>
      <c r="D40" s="67">
        <v>1</v>
      </c>
      <c r="E40" s="149" t="s">
        <v>6</v>
      </c>
      <c r="F40" s="149"/>
      <c r="G40" s="149" t="s">
        <v>5</v>
      </c>
      <c r="H40" s="143"/>
      <c r="I40" s="68" t="s">
        <v>221</v>
      </c>
      <c r="J40" s="69"/>
      <c r="K40" s="56" t="str">
        <f>IF(OR(J40="",D8="",J33=""),"Kennzahl unvollständig",IF(J40&lt;O40,"Sollvorgabe nicht erfüllt",IF(OR(AND(ISNUMBER(P40),J40&lt;P40),AND(ISNUMBER(Q40),J40&gt;Q40)),"Wert unplausibel","Anforderungen erfüllt")))</f>
        <v>Kennzahl unvollständig</v>
      </c>
      <c r="L40" s="53"/>
      <c r="N40" s="3">
        <f>IF(D8=N3,(J33/200)*0.1,0)</f>
        <v>0</v>
      </c>
      <c r="O40" s="3">
        <f t="shared" ref="O40:O77" si="5">N40</f>
        <v>0</v>
      </c>
    </row>
    <row r="41" spans="2:15" ht="45" customHeight="1" x14ac:dyDescent="0.25">
      <c r="C41" s="66" t="s">
        <v>180</v>
      </c>
      <c r="D41" s="70" t="s">
        <v>177</v>
      </c>
      <c r="E41" s="149" t="s">
        <v>234</v>
      </c>
      <c r="F41" s="149"/>
      <c r="G41" s="149" t="s">
        <v>0</v>
      </c>
      <c r="H41" s="149"/>
      <c r="I41" s="71" t="s">
        <v>1</v>
      </c>
      <c r="J41" s="69"/>
      <c r="K41" s="56" t="str">
        <f t="shared" ref="K41:K49" si="6">IF(J41="","Kennzahl unvollständig",IF(J41&lt;O41,"Sollvorgabe nicht erfüllt",IF(OR(AND(ISNUMBER(P41),J41&lt;P41),AND(ISNUMBER(Q41),J41&gt;Q41)),"Wert unplausibel","Anforderungen erfüllt")))</f>
        <v>Kennzahl unvollständig</v>
      </c>
      <c r="L41" s="53"/>
      <c r="N41" s="32">
        <v>0</v>
      </c>
      <c r="O41" s="3">
        <f t="shared" si="5"/>
        <v>0</v>
      </c>
    </row>
    <row r="42" spans="2:15" ht="45" customHeight="1" x14ac:dyDescent="0.25">
      <c r="C42" s="66" t="s">
        <v>181</v>
      </c>
      <c r="D42" s="155" t="s">
        <v>166</v>
      </c>
      <c r="E42" s="149" t="s">
        <v>213</v>
      </c>
      <c r="F42" s="149"/>
      <c r="G42" s="149" t="s">
        <v>217</v>
      </c>
      <c r="H42" s="149"/>
      <c r="I42" s="71" t="s">
        <v>1</v>
      </c>
      <c r="J42" s="37" t="str">
        <f>H18</f>
        <v/>
      </c>
      <c r="K42" s="56" t="str">
        <f t="shared" si="6"/>
        <v>Kennzahl unvollständig</v>
      </c>
      <c r="L42" s="53"/>
      <c r="N42" s="32">
        <v>0</v>
      </c>
      <c r="O42" s="3">
        <f t="shared" si="5"/>
        <v>0</v>
      </c>
    </row>
    <row r="43" spans="2:15" ht="45" customHeight="1" x14ac:dyDescent="0.25">
      <c r="C43" s="66" t="s">
        <v>182</v>
      </c>
      <c r="D43" s="155"/>
      <c r="E43" s="149"/>
      <c r="F43" s="149"/>
      <c r="G43" s="149" t="s">
        <v>216</v>
      </c>
      <c r="H43" s="149"/>
      <c r="I43" s="71" t="s">
        <v>253</v>
      </c>
      <c r="J43" s="69"/>
      <c r="K43" s="56" t="str">
        <f t="shared" si="6"/>
        <v>Kennzahl unvollständig</v>
      </c>
      <c r="L43" s="53"/>
      <c r="N43" s="32">
        <v>0</v>
      </c>
      <c r="O43" s="3">
        <f t="shared" si="5"/>
        <v>0</v>
      </c>
    </row>
    <row r="44" spans="2:15" ht="45" customHeight="1" x14ac:dyDescent="0.25">
      <c r="C44" s="66" t="s">
        <v>183</v>
      </c>
      <c r="D44" s="155"/>
      <c r="E44" s="149" t="s">
        <v>214</v>
      </c>
      <c r="F44" s="149"/>
      <c r="G44" s="149" t="s">
        <v>47</v>
      </c>
      <c r="H44" s="149"/>
      <c r="I44" s="71" t="s">
        <v>1</v>
      </c>
      <c r="J44" s="37" t="str">
        <f>H20</f>
        <v/>
      </c>
      <c r="K44" s="56" t="str">
        <f t="shared" si="6"/>
        <v>Kennzahl unvollständig</v>
      </c>
      <c r="L44" s="53"/>
      <c r="N44" s="32">
        <v>0</v>
      </c>
      <c r="O44" s="3">
        <f t="shared" si="5"/>
        <v>0</v>
      </c>
    </row>
    <row r="45" spans="2:15" ht="45" customHeight="1" x14ac:dyDescent="0.25">
      <c r="C45" s="66" t="s">
        <v>184</v>
      </c>
      <c r="D45" s="155"/>
      <c r="E45" s="149"/>
      <c r="F45" s="149"/>
      <c r="G45" s="149" t="s">
        <v>216</v>
      </c>
      <c r="H45" s="149"/>
      <c r="I45" s="71" t="s">
        <v>253</v>
      </c>
      <c r="J45" s="69"/>
      <c r="K45" s="56" t="str">
        <f t="shared" si="6"/>
        <v>Kennzahl unvollständig</v>
      </c>
      <c r="L45" s="53"/>
      <c r="N45" s="32">
        <v>0</v>
      </c>
      <c r="O45" s="3">
        <f t="shared" si="5"/>
        <v>0</v>
      </c>
    </row>
    <row r="46" spans="2:15" ht="45" customHeight="1" x14ac:dyDescent="0.25">
      <c r="C46" s="66" t="s">
        <v>42</v>
      </c>
      <c r="D46" s="155"/>
      <c r="E46" s="149" t="s">
        <v>215</v>
      </c>
      <c r="F46" s="149"/>
      <c r="G46" s="149" t="s">
        <v>47</v>
      </c>
      <c r="H46" s="149"/>
      <c r="I46" s="71" t="s">
        <v>1</v>
      </c>
      <c r="J46" s="69"/>
      <c r="K46" s="56" t="str">
        <f t="shared" si="6"/>
        <v>Kennzahl unvollständig</v>
      </c>
      <c r="L46" s="53"/>
      <c r="N46" s="32">
        <v>0</v>
      </c>
      <c r="O46" s="3">
        <f t="shared" si="5"/>
        <v>0</v>
      </c>
    </row>
    <row r="47" spans="2:15" ht="45" customHeight="1" x14ac:dyDescent="0.25">
      <c r="C47" s="66" t="s">
        <v>43</v>
      </c>
      <c r="D47" s="155"/>
      <c r="E47" s="149"/>
      <c r="F47" s="149"/>
      <c r="G47" s="149" t="s">
        <v>216</v>
      </c>
      <c r="H47" s="149"/>
      <c r="I47" s="71" t="s">
        <v>253</v>
      </c>
      <c r="J47" s="69"/>
      <c r="K47" s="56" t="str">
        <f t="shared" si="6"/>
        <v>Kennzahl unvollständig</v>
      </c>
      <c r="L47" s="53"/>
      <c r="N47" s="32">
        <v>0</v>
      </c>
      <c r="O47" s="3">
        <f t="shared" si="5"/>
        <v>0</v>
      </c>
    </row>
    <row r="48" spans="2:15" ht="45" customHeight="1" x14ac:dyDescent="0.25">
      <c r="C48" s="66" t="s">
        <v>186</v>
      </c>
      <c r="D48" s="155" t="s">
        <v>167</v>
      </c>
      <c r="E48" s="149" t="s">
        <v>176</v>
      </c>
      <c r="F48" s="149"/>
      <c r="G48" s="149" t="s">
        <v>168</v>
      </c>
      <c r="H48" s="149"/>
      <c r="I48" s="71">
        <v>2</v>
      </c>
      <c r="J48" s="69"/>
      <c r="K48" s="56" t="str">
        <f t="shared" si="6"/>
        <v>Kennzahl unvollständig</v>
      </c>
      <c r="L48" s="53"/>
      <c r="N48" s="3">
        <v>2</v>
      </c>
      <c r="O48" s="3">
        <f t="shared" si="5"/>
        <v>2</v>
      </c>
    </row>
    <row r="49" spans="3:15" ht="45" customHeight="1" x14ac:dyDescent="0.25">
      <c r="C49" s="66" t="s">
        <v>187</v>
      </c>
      <c r="D49" s="155"/>
      <c r="E49" s="149" t="s">
        <v>224</v>
      </c>
      <c r="F49" s="149"/>
      <c r="G49" s="149" t="s">
        <v>226</v>
      </c>
      <c r="H49" s="149"/>
      <c r="I49" s="71">
        <v>200</v>
      </c>
      <c r="J49" s="69"/>
      <c r="K49" s="56" t="str">
        <f t="shared" si="6"/>
        <v>Kennzahl unvollständig</v>
      </c>
      <c r="L49" s="53"/>
      <c r="N49" s="32">
        <v>200</v>
      </c>
      <c r="O49" s="3">
        <f t="shared" si="5"/>
        <v>200</v>
      </c>
    </row>
    <row r="50" spans="3:15" ht="45" customHeight="1" x14ac:dyDescent="0.25">
      <c r="C50" s="66" t="s">
        <v>189</v>
      </c>
      <c r="D50" s="155"/>
      <c r="E50" s="149" t="s">
        <v>225</v>
      </c>
      <c r="F50" s="149"/>
      <c r="G50" s="149" t="s">
        <v>226</v>
      </c>
      <c r="H50" s="149"/>
      <c r="I50" s="71">
        <v>200</v>
      </c>
      <c r="J50" s="69"/>
      <c r="K50" s="56" t="str">
        <f t="shared" ref="K50:K77" si="7">IF(J50="","Kennzahl unvollständig",IF(J50&lt;O50,"Sollvorgabe nicht erfüllt",IF(OR(AND(ISNUMBER(P50),J50&lt;P50),AND(ISNUMBER(Q50),J50&gt;Q50)),"Wert unplausibel","Anforderungen erfüllt")))</f>
        <v>Kennzahl unvollständig</v>
      </c>
      <c r="L50" s="53"/>
      <c r="N50" s="32">
        <v>200</v>
      </c>
      <c r="O50" s="3">
        <f t="shared" si="5"/>
        <v>200</v>
      </c>
    </row>
    <row r="51" spans="3:15" ht="45" customHeight="1" x14ac:dyDescent="0.25">
      <c r="C51" s="66" t="s">
        <v>198</v>
      </c>
      <c r="D51" s="155" t="s">
        <v>169</v>
      </c>
      <c r="E51" s="149" t="s">
        <v>233</v>
      </c>
      <c r="F51" s="149"/>
      <c r="G51" s="149" t="s">
        <v>235</v>
      </c>
      <c r="H51" s="149"/>
      <c r="I51" s="71" t="s">
        <v>1</v>
      </c>
      <c r="J51" s="69"/>
      <c r="K51" s="56" t="str">
        <f t="shared" si="7"/>
        <v>Kennzahl unvollständig</v>
      </c>
      <c r="L51" s="53"/>
      <c r="N51" s="3">
        <v>0</v>
      </c>
      <c r="O51" s="3">
        <f t="shared" si="5"/>
        <v>0</v>
      </c>
    </row>
    <row r="52" spans="3:15" ht="45" customHeight="1" x14ac:dyDescent="0.25">
      <c r="C52" s="66" t="s">
        <v>199</v>
      </c>
      <c r="D52" s="155"/>
      <c r="E52" s="149"/>
      <c r="F52" s="149"/>
      <c r="G52" s="149" t="s">
        <v>236</v>
      </c>
      <c r="H52" s="149"/>
      <c r="I52" s="71" t="s">
        <v>1</v>
      </c>
      <c r="J52" s="69"/>
      <c r="K52" s="56" t="str">
        <f t="shared" si="7"/>
        <v>Kennzahl unvollständig</v>
      </c>
      <c r="L52" s="53"/>
      <c r="N52" s="3">
        <v>0</v>
      </c>
      <c r="O52" s="3">
        <f t="shared" si="5"/>
        <v>0</v>
      </c>
    </row>
    <row r="53" spans="3:15" ht="45" customHeight="1" x14ac:dyDescent="0.25">
      <c r="C53" s="66" t="s">
        <v>200</v>
      </c>
      <c r="D53" s="155" t="s">
        <v>170</v>
      </c>
      <c r="E53" s="149" t="s">
        <v>257</v>
      </c>
      <c r="F53" s="149"/>
      <c r="G53" s="149" t="s">
        <v>185</v>
      </c>
      <c r="H53" s="149"/>
      <c r="I53" s="71" t="s">
        <v>1</v>
      </c>
      <c r="J53" s="69"/>
      <c r="K53" s="56" t="str">
        <f t="shared" si="7"/>
        <v>Kennzahl unvollständig</v>
      </c>
      <c r="L53" s="53"/>
      <c r="N53" s="3">
        <v>0</v>
      </c>
      <c r="O53" s="3">
        <f t="shared" si="5"/>
        <v>0</v>
      </c>
    </row>
    <row r="54" spans="3:15" ht="45" customHeight="1" x14ac:dyDescent="0.25">
      <c r="C54" s="66" t="s">
        <v>201</v>
      </c>
      <c r="D54" s="155"/>
      <c r="E54" s="149"/>
      <c r="F54" s="149"/>
      <c r="G54" s="149" t="s">
        <v>258</v>
      </c>
      <c r="H54" s="149"/>
      <c r="I54" s="71" t="s">
        <v>1</v>
      </c>
      <c r="J54" s="69"/>
      <c r="K54" s="56" t="str">
        <f t="shared" si="7"/>
        <v>Kennzahl unvollständig</v>
      </c>
      <c r="L54" s="53"/>
      <c r="N54" s="3">
        <v>0</v>
      </c>
      <c r="O54" s="3">
        <f t="shared" si="5"/>
        <v>0</v>
      </c>
    </row>
    <row r="55" spans="3:15" ht="45" customHeight="1" x14ac:dyDescent="0.25">
      <c r="C55" s="66" t="s">
        <v>202</v>
      </c>
      <c r="D55" s="155"/>
      <c r="E55" s="149"/>
      <c r="F55" s="149"/>
      <c r="G55" s="149" t="s">
        <v>250</v>
      </c>
      <c r="H55" s="149"/>
      <c r="I55" s="71" t="s">
        <v>1</v>
      </c>
      <c r="J55" s="69"/>
      <c r="K55" s="56" t="str">
        <f t="shared" si="7"/>
        <v>Kennzahl unvollständig</v>
      </c>
      <c r="L55" s="53"/>
      <c r="N55" s="3">
        <v>0</v>
      </c>
      <c r="O55" s="3">
        <f t="shared" si="5"/>
        <v>0</v>
      </c>
    </row>
    <row r="56" spans="3:15" ht="45" customHeight="1" x14ac:dyDescent="0.25">
      <c r="C56" s="66" t="s">
        <v>203</v>
      </c>
      <c r="D56" s="150" t="s">
        <v>171</v>
      </c>
      <c r="E56" s="149" t="s">
        <v>349</v>
      </c>
      <c r="F56" s="149"/>
      <c r="G56" s="149" t="s">
        <v>21</v>
      </c>
      <c r="H56" s="149"/>
      <c r="I56" s="71">
        <v>2</v>
      </c>
      <c r="J56" s="69"/>
      <c r="K56" s="56" t="str">
        <f t="shared" si="7"/>
        <v>Kennzahl unvollständig</v>
      </c>
      <c r="L56" s="53"/>
      <c r="N56" s="3">
        <v>2</v>
      </c>
      <c r="O56" s="3">
        <f t="shared" si="5"/>
        <v>2</v>
      </c>
    </row>
    <row r="57" spans="3:15" ht="45" customHeight="1" x14ac:dyDescent="0.25">
      <c r="C57" s="66" t="s">
        <v>204</v>
      </c>
      <c r="D57" s="151"/>
      <c r="E57" s="149" t="s">
        <v>68</v>
      </c>
      <c r="F57" s="149"/>
      <c r="G57" s="149" t="s">
        <v>21</v>
      </c>
      <c r="H57" s="149"/>
      <c r="I57" s="71" t="s">
        <v>1</v>
      </c>
      <c r="J57" s="69"/>
      <c r="K57" s="56" t="str">
        <f t="shared" si="7"/>
        <v>Kennzahl unvollständig</v>
      </c>
      <c r="L57" s="53"/>
      <c r="N57" s="3">
        <v>0</v>
      </c>
      <c r="O57" s="3">
        <f t="shared" si="5"/>
        <v>0</v>
      </c>
    </row>
    <row r="58" spans="3:15" ht="45" customHeight="1" x14ac:dyDescent="0.25">
      <c r="C58" s="66" t="s">
        <v>205</v>
      </c>
      <c r="D58" s="152"/>
      <c r="E58" s="149" t="s">
        <v>247</v>
      </c>
      <c r="F58" s="149"/>
      <c r="G58" s="149" t="s">
        <v>21</v>
      </c>
      <c r="H58" s="149"/>
      <c r="I58" s="71">
        <v>3</v>
      </c>
      <c r="J58" s="37" t="str">
        <f>IF(OR(J56="",J57=""),"",J56+J57)</f>
        <v/>
      </c>
      <c r="K58" s="56" t="str">
        <f t="shared" si="7"/>
        <v>Kennzahl unvollständig</v>
      </c>
      <c r="L58" s="53"/>
      <c r="N58" s="3">
        <v>3</v>
      </c>
      <c r="O58" s="3">
        <f>N58</f>
        <v>3</v>
      </c>
    </row>
    <row r="59" spans="3:15" ht="71.25" customHeight="1" x14ac:dyDescent="0.25">
      <c r="C59" s="66" t="s">
        <v>206</v>
      </c>
      <c r="D59" s="147" t="s">
        <v>175</v>
      </c>
      <c r="E59" s="149" t="s">
        <v>227</v>
      </c>
      <c r="F59" s="149"/>
      <c r="G59" s="149" t="s">
        <v>229</v>
      </c>
      <c r="H59" s="149"/>
      <c r="I59" s="71">
        <v>100</v>
      </c>
      <c r="J59" s="69"/>
      <c r="K59" s="56" t="str">
        <f t="shared" si="7"/>
        <v>Kennzahl unvollständig</v>
      </c>
      <c r="L59" s="53"/>
      <c r="N59" s="3">
        <v>100</v>
      </c>
      <c r="O59" s="3">
        <f t="shared" si="5"/>
        <v>100</v>
      </c>
    </row>
    <row r="60" spans="3:15" ht="71.25" customHeight="1" x14ac:dyDescent="0.25">
      <c r="C60" s="66" t="s">
        <v>207</v>
      </c>
      <c r="D60" s="147"/>
      <c r="E60" s="149" t="s">
        <v>228</v>
      </c>
      <c r="F60" s="149"/>
      <c r="G60" s="149" t="s">
        <v>229</v>
      </c>
      <c r="H60" s="149"/>
      <c r="I60" s="71">
        <v>100</v>
      </c>
      <c r="J60" s="69"/>
      <c r="K60" s="56" t="str">
        <f t="shared" si="7"/>
        <v>Kennzahl unvollständig</v>
      </c>
      <c r="L60" s="53"/>
      <c r="N60" s="3">
        <v>100</v>
      </c>
      <c r="O60" s="3">
        <f t="shared" si="5"/>
        <v>100</v>
      </c>
    </row>
    <row r="61" spans="3:15" ht="45" customHeight="1" x14ac:dyDescent="0.25">
      <c r="C61" s="66" t="s">
        <v>208</v>
      </c>
      <c r="D61" s="147" t="s">
        <v>48</v>
      </c>
      <c r="E61" s="149" t="s">
        <v>188</v>
      </c>
      <c r="F61" s="149"/>
      <c r="G61" s="149" t="s">
        <v>178</v>
      </c>
      <c r="H61" s="149"/>
      <c r="I61" s="71" t="s">
        <v>219</v>
      </c>
      <c r="J61" s="69"/>
      <c r="K61" s="56" t="str">
        <f t="shared" si="7"/>
        <v>Kennzahl unvollständig</v>
      </c>
      <c r="L61" s="53"/>
      <c r="N61" s="80">
        <v>0</v>
      </c>
      <c r="O61" s="80">
        <f t="shared" si="5"/>
        <v>0</v>
      </c>
    </row>
    <row r="62" spans="3:15" ht="45" customHeight="1" x14ac:dyDescent="0.25">
      <c r="C62" s="66" t="s">
        <v>44</v>
      </c>
      <c r="D62" s="147"/>
      <c r="E62" s="149"/>
      <c r="F62" s="149"/>
      <c r="G62" s="149" t="s">
        <v>218</v>
      </c>
      <c r="H62" s="149"/>
      <c r="I62" s="71" t="s">
        <v>219</v>
      </c>
      <c r="J62" s="69"/>
      <c r="K62" s="56" t="str">
        <f t="shared" si="7"/>
        <v>Kennzahl unvollständig</v>
      </c>
      <c r="L62" s="53"/>
      <c r="N62" s="80">
        <v>0</v>
      </c>
      <c r="O62" s="80">
        <f t="shared" si="5"/>
        <v>0</v>
      </c>
    </row>
    <row r="63" spans="3:15" ht="45" customHeight="1" x14ac:dyDescent="0.25">
      <c r="C63" s="66" t="s">
        <v>45</v>
      </c>
      <c r="D63" s="147" t="s">
        <v>49</v>
      </c>
      <c r="E63" s="149" t="s">
        <v>194</v>
      </c>
      <c r="F63" s="149"/>
      <c r="G63" s="149" t="s">
        <v>21</v>
      </c>
      <c r="H63" s="149"/>
      <c r="I63" s="71" t="s">
        <v>1</v>
      </c>
      <c r="J63" s="69"/>
      <c r="K63" s="56" t="str">
        <f t="shared" si="7"/>
        <v>Kennzahl unvollständig</v>
      </c>
      <c r="L63" s="53"/>
      <c r="N63" s="3">
        <v>0</v>
      </c>
      <c r="O63" s="3">
        <f t="shared" si="5"/>
        <v>0</v>
      </c>
    </row>
    <row r="64" spans="3:15" ht="45" customHeight="1" x14ac:dyDescent="0.25">
      <c r="C64" s="66" t="s">
        <v>50</v>
      </c>
      <c r="D64" s="147"/>
      <c r="E64" s="149" t="s">
        <v>66</v>
      </c>
      <c r="F64" s="149"/>
      <c r="G64" s="149" t="s">
        <v>21</v>
      </c>
      <c r="H64" s="149"/>
      <c r="I64" s="71">
        <v>2</v>
      </c>
      <c r="J64" s="69"/>
      <c r="K64" s="56" t="str">
        <f t="shared" si="7"/>
        <v>Kennzahl unvollständig</v>
      </c>
      <c r="L64" s="53"/>
      <c r="N64" s="3">
        <v>2</v>
      </c>
      <c r="O64" s="3">
        <f t="shared" si="5"/>
        <v>2</v>
      </c>
    </row>
    <row r="65" spans="3:15" ht="45" customHeight="1" x14ac:dyDescent="0.25">
      <c r="C65" s="66" t="s">
        <v>51</v>
      </c>
      <c r="D65" s="147"/>
      <c r="E65" s="149" t="s">
        <v>243</v>
      </c>
      <c r="F65" s="149"/>
      <c r="G65" s="149" t="s">
        <v>230</v>
      </c>
      <c r="H65" s="149"/>
      <c r="I65" s="56" t="str">
        <f t="shared" ref="I65:I67" si="8">CONCATENATE("",O65,"")</f>
        <v>200</v>
      </c>
      <c r="J65" s="37" t="str">
        <f>IF(OR(J66="",J67=""),"",J66+J67)</f>
        <v/>
      </c>
      <c r="K65" s="56" t="str">
        <f>IF(J65="","Kennzahl unvollständig",IF(J65&lt;O65,"Sollvorgabe nicht erfüllt",IF(OR(AND(ISNUMBER(P65),J65&lt;P65),AND(ISNUMBER(Q65),J65&gt;Q65)),"Wert unplausibel","Anforderungen erfüllt")))</f>
        <v>Kennzahl unvollständig</v>
      </c>
      <c r="L65" s="53"/>
      <c r="N65" s="3">
        <v>200</v>
      </c>
      <c r="O65" s="3">
        <f t="shared" si="5"/>
        <v>200</v>
      </c>
    </row>
    <row r="66" spans="3:15" ht="45" customHeight="1" x14ac:dyDescent="0.25">
      <c r="C66" s="66" t="s">
        <v>52</v>
      </c>
      <c r="D66" s="147"/>
      <c r="E66" s="149"/>
      <c r="F66" s="149"/>
      <c r="G66" s="149" t="s">
        <v>3</v>
      </c>
      <c r="H66" s="149"/>
      <c r="I66" s="56" t="str">
        <f t="shared" si="8"/>
        <v>100</v>
      </c>
      <c r="J66" s="69"/>
      <c r="K66" s="56" t="str">
        <f t="shared" si="7"/>
        <v>Kennzahl unvollständig</v>
      </c>
      <c r="L66" s="53"/>
      <c r="N66" s="3">
        <v>100</v>
      </c>
      <c r="O66" s="3">
        <f t="shared" si="5"/>
        <v>100</v>
      </c>
    </row>
    <row r="67" spans="3:15" ht="45" customHeight="1" x14ac:dyDescent="0.25">
      <c r="C67" s="66" t="s">
        <v>53</v>
      </c>
      <c r="D67" s="147"/>
      <c r="E67" s="149"/>
      <c r="F67" s="149"/>
      <c r="G67" s="149" t="s">
        <v>2</v>
      </c>
      <c r="H67" s="149"/>
      <c r="I67" s="56" t="str">
        <f t="shared" si="8"/>
        <v>100</v>
      </c>
      <c r="J67" s="69"/>
      <c r="K67" s="56" t="str">
        <f t="shared" si="7"/>
        <v>Kennzahl unvollständig</v>
      </c>
      <c r="L67" s="53"/>
      <c r="N67" s="3">
        <v>100</v>
      </c>
      <c r="O67" s="3">
        <f t="shared" si="5"/>
        <v>100</v>
      </c>
    </row>
    <row r="68" spans="3:15" ht="45" customHeight="1" x14ac:dyDescent="0.25">
      <c r="C68" s="66" t="s">
        <v>54</v>
      </c>
      <c r="D68" s="147"/>
      <c r="E68" s="149" t="s">
        <v>242</v>
      </c>
      <c r="F68" s="149"/>
      <c r="G68" s="149" t="s">
        <v>230</v>
      </c>
      <c r="H68" s="149"/>
      <c r="I68" s="68" t="s">
        <v>173</v>
      </c>
      <c r="J68" s="37" t="str">
        <f>IF(OR(J69="",J70=""),"",J69+J70)</f>
        <v/>
      </c>
      <c r="K68" s="56" t="str">
        <f t="shared" si="7"/>
        <v>Kennzahl unvollständig</v>
      </c>
      <c r="L68" s="53"/>
      <c r="N68" s="3">
        <f>IF(D8=N3,200,100)</f>
        <v>100</v>
      </c>
      <c r="O68" s="3">
        <f t="shared" si="5"/>
        <v>100</v>
      </c>
    </row>
    <row r="69" spans="3:15" ht="45" customHeight="1" x14ac:dyDescent="0.25">
      <c r="C69" s="66" t="s">
        <v>55</v>
      </c>
      <c r="D69" s="147"/>
      <c r="E69" s="149"/>
      <c r="F69" s="149"/>
      <c r="G69" s="149" t="s">
        <v>3</v>
      </c>
      <c r="H69" s="149"/>
      <c r="I69" s="68" t="s">
        <v>222</v>
      </c>
      <c r="J69" s="69"/>
      <c r="K69" s="56" t="str">
        <f>IF(J69="","Kennzahl unvollständig",IF(J69&lt;O69,"Sollvorgabe nicht erfüllt",IF(OR(AND(ISNUMBER(P69),J69&lt;P69),AND(ISNUMBER(Q69),J69&gt;Q69)),"Wert unplausibel","Anforderungen erfüllt")))</f>
        <v>Kennzahl unvollständig</v>
      </c>
      <c r="L69" s="53"/>
      <c r="N69" s="3">
        <f>IF(D8=N3,100,0)</f>
        <v>0</v>
      </c>
      <c r="O69" s="3">
        <f t="shared" si="5"/>
        <v>0</v>
      </c>
    </row>
    <row r="70" spans="3:15" ht="45" customHeight="1" x14ac:dyDescent="0.25">
      <c r="C70" s="66" t="s">
        <v>56</v>
      </c>
      <c r="D70" s="147"/>
      <c r="E70" s="149"/>
      <c r="F70" s="149"/>
      <c r="G70" s="149" t="s">
        <v>2</v>
      </c>
      <c r="H70" s="149"/>
      <c r="I70" s="68" t="s">
        <v>222</v>
      </c>
      <c r="J70" s="69"/>
      <c r="K70" s="56" t="str">
        <f t="shared" si="7"/>
        <v>Kennzahl unvollständig</v>
      </c>
      <c r="L70" s="53"/>
      <c r="N70" s="3">
        <f>IF(D8=N3,100,0)</f>
        <v>0</v>
      </c>
      <c r="O70" s="3">
        <f t="shared" si="5"/>
        <v>0</v>
      </c>
    </row>
    <row r="71" spans="3:15" ht="45" customHeight="1" x14ac:dyDescent="0.25">
      <c r="C71" s="66" t="s">
        <v>57</v>
      </c>
      <c r="D71" s="70" t="s">
        <v>179</v>
      </c>
      <c r="E71" s="149" t="s">
        <v>174</v>
      </c>
      <c r="F71" s="149"/>
      <c r="G71" s="149" t="s">
        <v>47</v>
      </c>
      <c r="H71" s="149"/>
      <c r="I71" s="68" t="s">
        <v>80</v>
      </c>
      <c r="J71" s="69"/>
      <c r="K71" s="56" t="str">
        <f t="shared" si="7"/>
        <v>Kennzahl unvollständig</v>
      </c>
      <c r="L71" s="53"/>
      <c r="N71" s="3">
        <f>IF($D$8=$N$4,200,300)</f>
        <v>300</v>
      </c>
      <c r="O71" s="3">
        <f t="shared" si="5"/>
        <v>300</v>
      </c>
    </row>
    <row r="72" spans="3:15" ht="45" customHeight="1" x14ac:dyDescent="0.25">
      <c r="C72" s="66" t="s">
        <v>58</v>
      </c>
      <c r="D72" s="147" t="s">
        <v>63</v>
      </c>
      <c r="E72" s="143" t="s">
        <v>195</v>
      </c>
      <c r="F72" s="143"/>
      <c r="G72" s="149" t="s">
        <v>21</v>
      </c>
      <c r="H72" s="149"/>
      <c r="I72" s="71" t="s">
        <v>1</v>
      </c>
      <c r="J72" s="69"/>
      <c r="K72" s="56" t="str">
        <f t="shared" si="7"/>
        <v>Kennzahl unvollständig</v>
      </c>
      <c r="L72" s="53"/>
      <c r="N72" s="3">
        <v>0</v>
      </c>
      <c r="O72" s="3">
        <f t="shared" si="5"/>
        <v>0</v>
      </c>
    </row>
    <row r="73" spans="3:15" ht="45" customHeight="1" x14ac:dyDescent="0.25">
      <c r="C73" s="66" t="s">
        <v>59</v>
      </c>
      <c r="D73" s="147"/>
      <c r="E73" s="143" t="s">
        <v>196</v>
      </c>
      <c r="F73" s="143"/>
      <c r="G73" s="149" t="s">
        <v>21</v>
      </c>
      <c r="H73" s="149"/>
      <c r="I73" s="71">
        <v>2</v>
      </c>
      <c r="J73" s="69"/>
      <c r="K73" s="56" t="str">
        <f>IF(J73="","Kennzahl unvollständig",IF(J73&lt;O73,"Sollvorgabe nicht erfüllt",IF(OR(AND(ISNUMBER(P73),J73&lt;P73),AND(ISNUMBER(Q73),J73&gt;Q73)),"Wert unplausibel","Anforderungen erfüllt")))</f>
        <v>Kennzahl unvollständig</v>
      </c>
      <c r="L73" s="53"/>
      <c r="N73" s="3">
        <v>2</v>
      </c>
      <c r="O73" s="3">
        <f t="shared" si="5"/>
        <v>2</v>
      </c>
    </row>
    <row r="74" spans="3:15" ht="45" customHeight="1" x14ac:dyDescent="0.25">
      <c r="C74" s="66" t="s">
        <v>60</v>
      </c>
      <c r="D74" s="147"/>
      <c r="E74" s="149" t="s">
        <v>78</v>
      </c>
      <c r="F74" s="149"/>
      <c r="G74" s="149" t="s">
        <v>230</v>
      </c>
      <c r="H74" s="149"/>
      <c r="I74" s="56" t="str">
        <f>CONCATENATE("",O74,"")</f>
        <v>150</v>
      </c>
      <c r="J74" s="69"/>
      <c r="K74" s="56" t="str">
        <f t="shared" si="7"/>
        <v>Kennzahl unvollständig</v>
      </c>
      <c r="L74" s="53"/>
      <c r="N74" s="3">
        <v>150</v>
      </c>
      <c r="O74" s="3">
        <f t="shared" si="5"/>
        <v>150</v>
      </c>
    </row>
    <row r="75" spans="3:15" ht="45" customHeight="1" x14ac:dyDescent="0.25">
      <c r="C75" s="66" t="s">
        <v>61</v>
      </c>
      <c r="D75" s="147"/>
      <c r="E75" s="149"/>
      <c r="F75" s="149"/>
      <c r="G75" s="149" t="s">
        <v>197</v>
      </c>
      <c r="H75" s="149"/>
      <c r="I75" s="56" t="str">
        <f>CONCATENATE("",O75,"")</f>
        <v>50</v>
      </c>
      <c r="J75" s="69"/>
      <c r="K75" s="56" t="str">
        <f t="shared" si="7"/>
        <v>Kennzahl unvollständig</v>
      </c>
      <c r="L75" s="53"/>
      <c r="N75" s="3">
        <v>50</v>
      </c>
      <c r="O75" s="3">
        <f t="shared" si="5"/>
        <v>50</v>
      </c>
    </row>
    <row r="76" spans="3:15" ht="45" customHeight="1" x14ac:dyDescent="0.25">
      <c r="C76" s="66" t="s">
        <v>62</v>
      </c>
      <c r="D76" s="147"/>
      <c r="E76" s="149" t="s">
        <v>79</v>
      </c>
      <c r="F76" s="149"/>
      <c r="G76" s="149" t="s">
        <v>230</v>
      </c>
      <c r="H76" s="149"/>
      <c r="I76" s="56" t="str">
        <f>CONCATENATE("",O76,"")</f>
        <v>150</v>
      </c>
      <c r="J76" s="69"/>
      <c r="K76" s="56" t="str">
        <f t="shared" si="7"/>
        <v>Kennzahl unvollständig</v>
      </c>
      <c r="L76" s="53"/>
      <c r="N76" s="3">
        <v>150</v>
      </c>
      <c r="O76" s="3">
        <f t="shared" si="5"/>
        <v>150</v>
      </c>
    </row>
    <row r="77" spans="3:15" ht="45" customHeight="1" thickBot="1" x14ac:dyDescent="0.3">
      <c r="C77" s="72" t="s">
        <v>209</v>
      </c>
      <c r="D77" s="148"/>
      <c r="E77" s="160"/>
      <c r="F77" s="160"/>
      <c r="G77" s="160" t="s">
        <v>197</v>
      </c>
      <c r="H77" s="160"/>
      <c r="I77" s="73" t="s">
        <v>223</v>
      </c>
      <c r="J77" s="74"/>
      <c r="K77" s="75" t="str">
        <f t="shared" si="7"/>
        <v>Kennzahl unvollständig</v>
      </c>
      <c r="L77" s="60"/>
      <c r="N77" s="3">
        <f>IF($D$8=$N$4,25,50)</f>
        <v>50</v>
      </c>
      <c r="O77" s="3">
        <f t="shared" si="5"/>
        <v>50</v>
      </c>
    </row>
    <row r="78" spans="3:15" s="1" customFormat="1" ht="15.75" thickBot="1" x14ac:dyDescent="0.3">
      <c r="D78" s="32"/>
      <c r="E78" s="32"/>
      <c r="F78" s="32"/>
      <c r="G78" s="32"/>
      <c r="H78" s="32"/>
      <c r="I78" s="32"/>
      <c r="J78" s="32"/>
      <c r="K78" s="15"/>
      <c r="L78" s="32"/>
      <c r="N78" s="3"/>
      <c r="O78" s="3"/>
    </row>
    <row r="79" spans="3:15" s="1" customFormat="1" ht="45" customHeight="1" x14ac:dyDescent="0.25">
      <c r="D79" s="32"/>
      <c r="E79" s="32"/>
      <c r="F79" s="84" t="s">
        <v>255</v>
      </c>
      <c r="G79" s="85"/>
      <c r="H79" s="85"/>
      <c r="I79" s="85"/>
      <c r="J79" s="86"/>
      <c r="K79" s="86"/>
      <c r="L79" s="87"/>
      <c r="N79" s="3"/>
      <c r="O79" s="3"/>
    </row>
    <row r="80" spans="3:15" s="1" customFormat="1" ht="60" customHeight="1" x14ac:dyDescent="0.25">
      <c r="D80" s="32"/>
      <c r="E80" s="32"/>
      <c r="F80" s="156" t="s">
        <v>244</v>
      </c>
      <c r="G80" s="159" t="s">
        <v>192</v>
      </c>
      <c r="H80" s="159"/>
      <c r="I80" s="79" t="s">
        <v>246</v>
      </c>
      <c r="J80" s="78"/>
      <c r="K80" s="76" t="str">
        <f t="shared" ref="K80:K83" si="9">IF(J80="","Kennzahl unvollständig",IF(J80&lt;O80,"Sollvorgabe nicht erfüllt",IF(OR(AND(ISNUMBER(P80),J80&lt;P80),AND(ISNUMBER(Q80),J80&gt;Q80)),"Wert unplausibel","Anforderungen erfüllt")))</f>
        <v>Kennzahl unvollständig</v>
      </c>
      <c r="L80" s="53"/>
      <c r="N80" s="32">
        <v>120</v>
      </c>
      <c r="O80" s="32">
        <f t="shared" ref="O80:O83" si="10">N80</f>
        <v>120</v>
      </c>
    </row>
    <row r="81" spans="4:15" s="1" customFormat="1" ht="45" customHeight="1" x14ac:dyDescent="0.25">
      <c r="D81" s="32"/>
      <c r="E81" s="32"/>
      <c r="F81" s="156"/>
      <c r="G81" s="159" t="s">
        <v>193</v>
      </c>
      <c r="H81" s="159"/>
      <c r="I81" s="79">
        <v>50</v>
      </c>
      <c r="J81" s="78"/>
      <c r="K81" s="76" t="str">
        <f t="shared" si="9"/>
        <v>Kennzahl unvollständig</v>
      </c>
      <c r="L81" s="53"/>
      <c r="N81" s="32">
        <v>50</v>
      </c>
      <c r="O81" s="32">
        <f t="shared" si="10"/>
        <v>50</v>
      </c>
    </row>
    <row r="82" spans="4:15" s="1" customFormat="1" ht="60" customHeight="1" x14ac:dyDescent="0.25">
      <c r="D82" s="32"/>
      <c r="E82" s="32"/>
      <c r="F82" s="156" t="s">
        <v>245</v>
      </c>
      <c r="G82" s="159" t="s">
        <v>192</v>
      </c>
      <c r="H82" s="159"/>
      <c r="I82" s="79" t="s">
        <v>246</v>
      </c>
      <c r="J82" s="78"/>
      <c r="K82" s="76" t="str">
        <f t="shared" si="9"/>
        <v>Kennzahl unvollständig</v>
      </c>
      <c r="L82" s="53"/>
      <c r="N82" s="32">
        <v>120</v>
      </c>
      <c r="O82" s="32">
        <f t="shared" si="10"/>
        <v>120</v>
      </c>
    </row>
    <row r="83" spans="4:15" s="1" customFormat="1" ht="45" customHeight="1" thickBot="1" x14ac:dyDescent="0.3">
      <c r="D83" s="32"/>
      <c r="E83" s="32"/>
      <c r="F83" s="157"/>
      <c r="G83" s="158" t="s">
        <v>193</v>
      </c>
      <c r="H83" s="158"/>
      <c r="I83" s="81" t="s">
        <v>223</v>
      </c>
      <c r="J83" s="82"/>
      <c r="K83" s="83" t="str">
        <f t="shared" si="9"/>
        <v>Kennzahl unvollständig</v>
      </c>
      <c r="L83" s="60"/>
      <c r="N83" s="32">
        <f>IF(D8=N3,50,25)</f>
        <v>25</v>
      </c>
      <c r="O83" s="32">
        <f t="shared" si="10"/>
        <v>25</v>
      </c>
    </row>
    <row r="84" spans="4:15" s="1" customFormat="1" x14ac:dyDescent="0.25"/>
  </sheetData>
  <sheetProtection algorithmName="SHA-512" hashValue="LxqGmeCf+NhWiYmO2XUKwN2hd1kBLAu3Z75Cv+Na9UkuDFPTr/km/7D0cWVGOvXUEhf/iiYEzAH+DrKdb5tTjQ==" saltValue="hAQNH47w3XI11wPpLpjezg==" spinCount="100000" sheet="1" objects="1" scenarios="1"/>
  <mergeCells count="121">
    <mergeCell ref="B31:C31"/>
    <mergeCell ref="G62:H62"/>
    <mergeCell ref="G63:H63"/>
    <mergeCell ref="G64:H64"/>
    <mergeCell ref="G65:H65"/>
    <mergeCell ref="G66:H66"/>
    <mergeCell ref="G67:H67"/>
    <mergeCell ref="G68:H68"/>
    <mergeCell ref="G69:H69"/>
    <mergeCell ref="D61:D62"/>
    <mergeCell ref="E61:F62"/>
    <mergeCell ref="E65:F67"/>
    <mergeCell ref="G61:H61"/>
    <mergeCell ref="D59:D60"/>
    <mergeCell ref="G52:H52"/>
    <mergeCell ref="G53:H53"/>
    <mergeCell ref="G54:H54"/>
    <mergeCell ref="G55:H55"/>
    <mergeCell ref="G58:H58"/>
    <mergeCell ref="G56:H56"/>
    <mergeCell ref="D51:D52"/>
    <mergeCell ref="D53:D55"/>
    <mergeCell ref="E51:F52"/>
    <mergeCell ref="E53:F55"/>
    <mergeCell ref="F82:F83"/>
    <mergeCell ref="G83:H83"/>
    <mergeCell ref="G80:H80"/>
    <mergeCell ref="G81:H81"/>
    <mergeCell ref="G82:H82"/>
    <mergeCell ref="G70:H70"/>
    <mergeCell ref="G71:H71"/>
    <mergeCell ref="G72:H72"/>
    <mergeCell ref="G73:H73"/>
    <mergeCell ref="G74:H74"/>
    <mergeCell ref="G75:H75"/>
    <mergeCell ref="G76:H76"/>
    <mergeCell ref="E68:F70"/>
    <mergeCell ref="E71:F71"/>
    <mergeCell ref="E72:F72"/>
    <mergeCell ref="E73:F73"/>
    <mergeCell ref="E74:F75"/>
    <mergeCell ref="E76:F77"/>
    <mergeCell ref="G77:H77"/>
    <mergeCell ref="F80:F81"/>
    <mergeCell ref="G57:H57"/>
    <mergeCell ref="G59:H59"/>
    <mergeCell ref="G60:H60"/>
    <mergeCell ref="G47:H47"/>
    <mergeCell ref="G48:H48"/>
    <mergeCell ref="G49:H49"/>
    <mergeCell ref="G50:H50"/>
    <mergeCell ref="G51:H51"/>
    <mergeCell ref="D42:D47"/>
    <mergeCell ref="D48:D50"/>
    <mergeCell ref="G39:H39"/>
    <mergeCell ref="G40:H40"/>
    <mergeCell ref="G41:H41"/>
    <mergeCell ref="G42:H42"/>
    <mergeCell ref="G43:H43"/>
    <mergeCell ref="G44:H44"/>
    <mergeCell ref="G45:H45"/>
    <mergeCell ref="G46:H46"/>
    <mergeCell ref="E39:F39"/>
    <mergeCell ref="E40:F40"/>
    <mergeCell ref="E41:F41"/>
    <mergeCell ref="E42:F43"/>
    <mergeCell ref="E44:F45"/>
    <mergeCell ref="E46:F47"/>
    <mergeCell ref="D72:D77"/>
    <mergeCell ref="E63:F63"/>
    <mergeCell ref="E64:F64"/>
    <mergeCell ref="E58:F58"/>
    <mergeCell ref="E56:F56"/>
    <mergeCell ref="E57:F57"/>
    <mergeCell ref="E59:F59"/>
    <mergeCell ref="E60:F60"/>
    <mergeCell ref="E48:F48"/>
    <mergeCell ref="E49:F49"/>
    <mergeCell ref="E50:F50"/>
    <mergeCell ref="D63:D70"/>
    <mergeCell ref="D56:D58"/>
    <mergeCell ref="J18:J24"/>
    <mergeCell ref="J25:J29"/>
    <mergeCell ref="G12:H12"/>
    <mergeCell ref="G13:H13"/>
    <mergeCell ref="Q25:Q29"/>
    <mergeCell ref="N18:N24"/>
    <mergeCell ref="O18:O24"/>
    <mergeCell ref="K18:K24"/>
    <mergeCell ref="P18:P24"/>
    <mergeCell ref="Q18:Q24"/>
    <mergeCell ref="K25:K29"/>
    <mergeCell ref="N25:N29"/>
    <mergeCell ref="O25:O29"/>
    <mergeCell ref="P25:P29"/>
    <mergeCell ref="L18:L24"/>
    <mergeCell ref="L25:L29"/>
    <mergeCell ref="B33:C33"/>
    <mergeCell ref="B17:C17"/>
    <mergeCell ref="C24:C25"/>
    <mergeCell ref="B18:B24"/>
    <mergeCell ref="B25:B29"/>
    <mergeCell ref="B30:C30"/>
    <mergeCell ref="B32:C32"/>
    <mergeCell ref="B2:E2"/>
    <mergeCell ref="G2:H4"/>
    <mergeCell ref="D6:J6"/>
    <mergeCell ref="C11:E11"/>
    <mergeCell ref="F11:H11"/>
    <mergeCell ref="D8:E8"/>
    <mergeCell ref="B14:B15"/>
    <mergeCell ref="G14:H14"/>
    <mergeCell ref="C15:E15"/>
    <mergeCell ref="F15:H15"/>
    <mergeCell ref="H24:H25"/>
    <mergeCell ref="D24:D25"/>
    <mergeCell ref="E24:E25"/>
    <mergeCell ref="F24:F25"/>
    <mergeCell ref="G24:G25"/>
    <mergeCell ref="I18:I24"/>
    <mergeCell ref="I25:I29"/>
  </mergeCells>
  <phoneticPr fontId="14" type="noConversion"/>
  <conditionalFormatting sqref="D8 J69:J77">
    <cfRule type="expression" dxfId="29" priority="48">
      <formula>D8=""</formula>
    </cfRule>
  </conditionalFormatting>
  <conditionalFormatting sqref="D18:G24 D26:G29">
    <cfRule type="expression" dxfId="28" priority="52">
      <formula>D18=""</formula>
    </cfRule>
  </conditionalFormatting>
  <conditionalFormatting sqref="D33:H33">
    <cfRule type="expression" dxfId="27" priority="12">
      <formula>D33=""</formula>
    </cfRule>
  </conditionalFormatting>
  <conditionalFormatting sqref="D6:J6">
    <cfRule type="expression" dxfId="26" priority="51">
      <formula>D6=""</formula>
    </cfRule>
  </conditionalFormatting>
  <conditionalFormatting sqref="G8">
    <cfRule type="expression" dxfId="25" priority="6">
      <formula>$G$8=""</formula>
    </cfRule>
  </conditionalFormatting>
  <conditionalFormatting sqref="I3">
    <cfRule type="expression" dxfId="24" priority="29">
      <formula>(I3="")</formula>
    </cfRule>
  </conditionalFormatting>
  <conditionalFormatting sqref="I4">
    <cfRule type="expression" dxfId="23" priority="28">
      <formula>I4=""</formula>
    </cfRule>
  </conditionalFormatting>
  <conditionalFormatting sqref="J11 J15">
    <cfRule type="expression" dxfId="22" priority="50">
      <formula>J11=""</formula>
    </cfRule>
  </conditionalFormatting>
  <conditionalFormatting sqref="J13">
    <cfRule type="expression" dxfId="21" priority="49">
      <formula>J13=""</formula>
    </cfRule>
  </conditionalFormatting>
  <conditionalFormatting sqref="J40:J41 J43 J45:J57 J59:J64">
    <cfRule type="expression" dxfId="20" priority="26">
      <formula>J40=""</formula>
    </cfRule>
  </conditionalFormatting>
  <conditionalFormatting sqref="J66:J67">
    <cfRule type="expression" dxfId="19" priority="15">
      <formula>J66=""</formula>
    </cfRule>
  </conditionalFormatting>
  <conditionalFormatting sqref="J80:J83">
    <cfRule type="expression" dxfId="18" priority="14">
      <formula>J80=""</formula>
    </cfRule>
  </conditionalFormatting>
  <conditionalFormatting sqref="K18:K20 K25 K40:K77">
    <cfRule type="expression" dxfId="17" priority="43">
      <formula>(K18=$D$12)</formula>
    </cfRule>
    <cfRule type="expression" dxfId="16" priority="44">
      <formula>(K18=$E$12)</formula>
    </cfRule>
    <cfRule type="expression" dxfId="15" priority="45">
      <formula>(K18=$G$12)</formula>
    </cfRule>
    <cfRule type="expression" dxfId="14" priority="46">
      <formula>(K18=$F$12)</formula>
    </cfRule>
  </conditionalFormatting>
  <conditionalFormatting sqref="K33">
    <cfRule type="expression" dxfId="13" priority="31">
      <formula>(K33=$D$12)</formula>
    </cfRule>
    <cfRule type="expression" dxfId="12" priority="32">
      <formula>(K33=$E$12)</formula>
    </cfRule>
    <cfRule type="expression" dxfId="11" priority="33">
      <formula>(K33=$G$12)</formula>
    </cfRule>
    <cfRule type="expression" dxfId="10" priority="34">
      <formula>(K33=$F$12)</formula>
    </cfRule>
  </conditionalFormatting>
  <conditionalFormatting sqref="K80:K83">
    <cfRule type="expression" dxfId="9" priority="8">
      <formula>(K80=$D$12)</formula>
    </cfRule>
    <cfRule type="expression" dxfId="8" priority="9">
      <formula>(K80=$E$12)</formula>
    </cfRule>
    <cfRule type="expression" dxfId="7" priority="10">
      <formula>(K80=$G$12)</formula>
    </cfRule>
    <cfRule type="expression" dxfId="6" priority="11">
      <formula>(K80=$F$12)</formula>
    </cfRule>
  </conditionalFormatting>
  <conditionalFormatting sqref="L18 L25 L30:L33">
    <cfRule type="expression" dxfId="5" priority="30">
      <formula>(L18="")</formula>
    </cfRule>
  </conditionalFormatting>
  <conditionalFormatting sqref="L18 L25 L33">
    <cfRule type="expression" dxfId="4" priority="5">
      <formula>K18="Sollvorgabe nicht erfüllt"</formula>
    </cfRule>
  </conditionalFormatting>
  <conditionalFormatting sqref="L40:L77">
    <cfRule type="expression" dxfId="3" priority="3">
      <formula>K40="Sollvorgabe nicht erfüllt"</formula>
    </cfRule>
    <cfRule type="expression" dxfId="2" priority="4">
      <formula>(L40="")</formula>
    </cfRule>
  </conditionalFormatting>
  <conditionalFormatting sqref="L80:L83">
    <cfRule type="expression" dxfId="1" priority="1">
      <formula>K80="Sollvorgabe nicht erfüllt"</formula>
    </cfRule>
    <cfRule type="expression" dxfId="0" priority="2">
      <formula>(L80="")</formula>
    </cfRule>
  </conditionalFormatting>
  <dataValidations count="9">
    <dataValidation type="decimal" allowBlank="1" showInputMessage="1" showErrorMessage="1" errorTitle="Ungültige Eingabe" error="Bitte tragen Sie eine Zahl ein!" sqref="J80:J83 D26:G29 D18:G24 D33:H33 J66:J67 J55:J57 J43 J69:J77 J59:J64 J45:J53 J41" xr:uid="{E40E9A05-BE7D-4B88-815B-8B66D6F2A928}">
      <formula1>0</formula1>
      <formula2>999999</formula2>
    </dataValidation>
    <dataValidation type="textLength" errorStyle="information" allowBlank="1" showInputMessage="1" showErrorMessage="1" errorTitle="Registriernummer" error="Hier sind die  Zahlen der Registriernummer einzugeben. Ihre Registriernummer finden Sie z.B. im Betreff von  Mails, die Sie von ClarCert erhalten. Die Reg.-Nr. besteht aus der Zeichenfolge &quot;ZFD-&quot; gefolgt von drei Zahlen." sqref="G8" xr:uid="{FC8F58BC-10A9-429B-9ACD-2B6485E2662B}">
      <formula1>3</formula1>
      <formula2>3</formula2>
    </dataValidation>
    <dataValidation type="date" errorStyle="information" allowBlank="1" showInputMessage="1" showErrorMessage="1" errorTitle="Erstelldatum" error="Bitte geben Sie das Erstelldatum in der Form TT.MM.JJJJ an. Das Erstelldatum ist das Datum der letzten Eingabe." sqref="J15" xr:uid="{64BDEE79-0391-481B-A1C2-44D07E6B053E}">
      <formula1>42664</formula1>
      <formula2>68194</formula2>
    </dataValidation>
    <dataValidation type="whole" errorStyle="information" allowBlank="1" showInputMessage="1" showErrorMessage="1" errorTitle="Erfassungsjahr" error="Bitte geben Sie das Erfassungsjahr in der Form JJJJ an." promptTitle="Berichtsjahr" prompt="Das Berichtsjahr ist das dem Auditjahr vorhergehende Jahr!" sqref="J13" xr:uid="{0635C631-A354-43DB-A859-163FD07C9EE8}">
      <formula1>2015</formula1>
      <formula2>2085</formula2>
    </dataValidation>
    <dataValidation type="whole" errorStyle="information" allowBlank="1" showInputMessage="1" showErrorMessage="1" errorTitle="Auditjahr" error="Bitte geben Sie das Auditjahr in der Form JJJJ an." sqref="J11" xr:uid="{6FA0CA84-C0C8-4FCE-8C61-D6E9D2DD8F5B}">
      <formula1>2016</formula1>
      <formula2>2086</formula2>
    </dataValidation>
    <dataValidation type="list" allowBlank="1" showInputMessage="1" showErrorMessage="1" sqref="D8" xr:uid="{6530AB4A-A29A-46FC-82B9-2FF5C66F1B37}">
      <formula1>$N$3:$N$4</formula1>
    </dataValidation>
    <dataValidation allowBlank="1" showInputMessage="1" showErrorMessage="1" errorTitle="Ungültige Eingabe" error="Bitte tragen Sie eine Zahl ein!" sqref="J44 J65 J68 J42 J58" xr:uid="{78868F5E-CDAD-4F2D-9F3D-6A73B0205DDA}"/>
    <dataValidation type="list" allowBlank="1" showInputMessage="1" showErrorMessage="1" sqref="J54" xr:uid="{E97324A7-92F1-4FF5-A4AB-7F970924AC46}">
      <formula1>"Ja,Nein"</formula1>
    </dataValidation>
    <dataValidation type="decimal" allowBlank="1" showInputMessage="1" showErrorMessage="1" errorTitle="Ungültige Eingabe" error="Bitte tragen Sie eine Zahl ein!" promptTitle="Berechnung Sollvorgabe" prompt="Die Berechnung der geforderten VK-Zahl erfolgt auf Basis der ausgewählten Zentrumsart (Zelle D8) sowie der Anzahl an Gesamteingriffen am AV-Zugang (Zelle J33). _x000a_Erst wenn die Eingaben korrekt sind, stimmt auch die Anmerkung in Zelle K40." sqref="J40" xr:uid="{D2F0A389-D4F6-4707-BAB5-EBB0A998CD83}">
      <formula1>0</formula1>
      <formula2>999999</formula2>
    </dataValidation>
  </dataValidations>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45311-A0B4-4E11-8562-5DBB607DEB9E}">
  <dimension ref="A1:GE4"/>
  <sheetViews>
    <sheetView workbookViewId="0">
      <selection activeCell="P2" sqref="P2"/>
    </sheetView>
  </sheetViews>
  <sheetFormatPr baseColWidth="10" defaultRowHeight="15" x14ac:dyDescent="0.25"/>
  <sheetData>
    <row r="1" spans="1:187" ht="15" customHeight="1" x14ac:dyDescent="0.25">
      <c r="A1" t="s">
        <v>83</v>
      </c>
      <c r="B1" t="s">
        <v>84</v>
      </c>
      <c r="C1" t="s">
        <v>30</v>
      </c>
      <c r="D1" t="s">
        <v>39</v>
      </c>
      <c r="E1" t="s">
        <v>27</v>
      </c>
      <c r="F1" t="s">
        <v>20</v>
      </c>
      <c r="G1" t="s">
        <v>85</v>
      </c>
      <c r="H1" t="s">
        <v>6</v>
      </c>
      <c r="I1" t="s">
        <v>4</v>
      </c>
      <c r="J1" t="s">
        <v>69</v>
      </c>
      <c r="K1" t="s">
        <v>70</v>
      </c>
      <c r="L1" t="s">
        <v>71</v>
      </c>
      <c r="M1" t="s">
        <v>82</v>
      </c>
      <c r="N1" t="s">
        <v>67</v>
      </c>
      <c r="O1" t="s">
        <v>68</v>
      </c>
      <c r="P1" t="s">
        <v>72</v>
      </c>
      <c r="Q1" t="s">
        <v>73</v>
      </c>
      <c r="R1" t="s">
        <v>151</v>
      </c>
      <c r="S1" t="s">
        <v>152</v>
      </c>
      <c r="T1" t="s">
        <v>153</v>
      </c>
      <c r="U1" t="s">
        <v>154</v>
      </c>
      <c r="V1" t="s">
        <v>74</v>
      </c>
      <c r="W1" t="s">
        <v>75</v>
      </c>
      <c r="X1" t="s">
        <v>76</v>
      </c>
      <c r="Y1" t="s">
        <v>86</v>
      </c>
      <c r="Z1" t="s">
        <v>87</v>
      </c>
      <c r="AA1" t="s">
        <v>77</v>
      </c>
      <c r="AB1" t="s">
        <v>88</v>
      </c>
      <c r="AC1" t="s">
        <v>89</v>
      </c>
      <c r="AD1" t="s">
        <v>90</v>
      </c>
      <c r="AE1" t="s">
        <v>91</v>
      </c>
      <c r="AF1" t="s">
        <v>66</v>
      </c>
      <c r="AG1" s="10" t="s">
        <v>92</v>
      </c>
      <c r="AH1" s="10" t="s">
        <v>93</v>
      </c>
      <c r="AI1" s="10" t="s">
        <v>94</v>
      </c>
      <c r="AJ1" s="10" t="s">
        <v>95</v>
      </c>
      <c r="AK1" s="10" t="s">
        <v>96</v>
      </c>
      <c r="AL1" s="10" t="s">
        <v>97</v>
      </c>
      <c r="AM1" s="10" t="s">
        <v>98</v>
      </c>
      <c r="AN1" s="10" t="s">
        <v>99</v>
      </c>
      <c r="AO1" s="10" t="s">
        <v>100</v>
      </c>
      <c r="AP1" s="10" t="s">
        <v>101</v>
      </c>
      <c r="AQ1" s="10" t="s">
        <v>102</v>
      </c>
      <c r="AR1" s="10" t="s">
        <v>103</v>
      </c>
      <c r="AS1" s="10" t="s">
        <v>104</v>
      </c>
      <c r="AT1" s="10" t="s">
        <v>105</v>
      </c>
      <c r="AU1" t="s">
        <v>64</v>
      </c>
      <c r="AV1" t="s">
        <v>65</v>
      </c>
      <c r="AW1" s="10" t="s">
        <v>106</v>
      </c>
      <c r="AX1" s="10" t="s">
        <v>107</v>
      </c>
      <c r="AY1" s="10" t="s">
        <v>108</v>
      </c>
      <c r="AZ1" s="10" t="s">
        <v>109</v>
      </c>
      <c r="BA1" t="s">
        <v>110</v>
      </c>
      <c r="BB1" t="s">
        <v>111</v>
      </c>
      <c r="BC1" t="s">
        <v>112</v>
      </c>
      <c r="BD1" t="s">
        <v>113</v>
      </c>
      <c r="BE1" t="s">
        <v>114</v>
      </c>
      <c r="BF1" t="s">
        <v>115</v>
      </c>
      <c r="BG1" t="s">
        <v>116</v>
      </c>
      <c r="BH1" t="s">
        <v>117</v>
      </c>
      <c r="BI1" t="s">
        <v>118</v>
      </c>
      <c r="BJ1" t="s">
        <v>119</v>
      </c>
      <c r="BK1" t="s">
        <v>159</v>
      </c>
      <c r="BL1" t="s">
        <v>158</v>
      </c>
      <c r="BM1" t="s">
        <v>157</v>
      </c>
      <c r="BN1" t="s">
        <v>156</v>
      </c>
      <c r="BO1" t="s">
        <v>120</v>
      </c>
      <c r="BP1" t="s">
        <v>121</v>
      </c>
      <c r="BQ1" t="s">
        <v>122</v>
      </c>
      <c r="BR1" t="s">
        <v>123</v>
      </c>
      <c r="BS1" t="s">
        <v>124</v>
      </c>
      <c r="BT1" t="s">
        <v>125</v>
      </c>
      <c r="BU1" t="s">
        <v>126</v>
      </c>
      <c r="BV1" t="s">
        <v>127</v>
      </c>
      <c r="BW1" t="s">
        <v>128</v>
      </c>
      <c r="BX1" t="s">
        <v>129</v>
      </c>
      <c r="BY1" t="s">
        <v>130</v>
      </c>
      <c r="BZ1" s="10" t="s">
        <v>131</v>
      </c>
      <c r="CA1" s="10" t="s">
        <v>132</v>
      </c>
      <c r="CB1" s="10" t="s">
        <v>133</v>
      </c>
      <c r="CC1" s="10" t="s">
        <v>134</v>
      </c>
      <c r="CD1" s="10" t="s">
        <v>135</v>
      </c>
      <c r="CE1" s="10" t="s">
        <v>136</v>
      </c>
      <c r="CF1" s="10" t="s">
        <v>137</v>
      </c>
      <c r="CG1" s="10" t="s">
        <v>138</v>
      </c>
      <c r="CH1" s="10" t="s">
        <v>139</v>
      </c>
      <c r="CI1" s="10" t="s">
        <v>140</v>
      </c>
      <c r="CJ1" s="10" t="s">
        <v>141</v>
      </c>
      <c r="CK1" s="10" t="s">
        <v>142</v>
      </c>
      <c r="CL1" s="10" t="s">
        <v>143</v>
      </c>
      <c r="CM1" s="10" t="s">
        <v>144</v>
      </c>
      <c r="CN1" t="s">
        <v>145</v>
      </c>
      <c r="CO1" t="s">
        <v>146</v>
      </c>
      <c r="CP1" s="10" t="s">
        <v>147</v>
      </c>
      <c r="CQ1" s="10" t="s">
        <v>148</v>
      </c>
      <c r="CR1" s="10" t="s">
        <v>149</v>
      </c>
      <c r="CS1" s="10" t="s">
        <v>150</v>
      </c>
      <c r="CT1" s="10" t="s">
        <v>266</v>
      </c>
      <c r="CU1" s="10" t="s">
        <v>267</v>
      </c>
      <c r="CV1" s="10" t="s">
        <v>268</v>
      </c>
      <c r="CW1" s="10" t="s">
        <v>269</v>
      </c>
      <c r="CX1" s="10" t="s">
        <v>270</v>
      </c>
      <c r="CY1" s="10" t="s">
        <v>271</v>
      </c>
      <c r="CZ1" t="s">
        <v>176</v>
      </c>
      <c r="DA1" s="10" t="s">
        <v>224</v>
      </c>
      <c r="DB1" s="10" t="s">
        <v>225</v>
      </c>
      <c r="DC1" s="10" t="s">
        <v>272</v>
      </c>
      <c r="DD1" s="10" t="s">
        <v>259</v>
      </c>
      <c r="DE1" s="10" t="s">
        <v>273</v>
      </c>
      <c r="DF1" s="10" t="s">
        <v>247</v>
      </c>
      <c r="DG1" s="10" t="s">
        <v>227</v>
      </c>
      <c r="DH1" s="10" t="s">
        <v>228</v>
      </c>
      <c r="DI1" s="10" t="s">
        <v>260</v>
      </c>
      <c r="DJ1" s="10" t="s">
        <v>261</v>
      </c>
      <c r="DK1" s="10" t="s">
        <v>194</v>
      </c>
      <c r="DL1" t="s">
        <v>195</v>
      </c>
      <c r="DM1" t="s">
        <v>262</v>
      </c>
      <c r="DN1" s="10" t="s">
        <v>264</v>
      </c>
      <c r="DO1" s="10" t="s">
        <v>263</v>
      </c>
      <c r="DP1" s="10" t="s">
        <v>265</v>
      </c>
      <c r="DQ1" s="10" t="s">
        <v>274</v>
      </c>
      <c r="DR1" s="10" t="s">
        <v>275</v>
      </c>
      <c r="DS1" s="10" t="s">
        <v>276</v>
      </c>
      <c r="DT1" s="10" t="s">
        <v>277</v>
      </c>
      <c r="DU1" s="10" t="s">
        <v>278</v>
      </c>
      <c r="DV1" s="10" t="s">
        <v>279</v>
      </c>
      <c r="DW1" t="s">
        <v>280</v>
      </c>
      <c r="DX1" s="10" t="s">
        <v>281</v>
      </c>
      <c r="DY1" s="10" t="s">
        <v>282</v>
      </c>
      <c r="DZ1" s="10" t="s">
        <v>283</v>
      </c>
      <c r="EA1" s="10" t="s">
        <v>284</v>
      </c>
      <c r="EB1" s="10" t="s">
        <v>285</v>
      </c>
      <c r="EC1" s="10" t="s">
        <v>286</v>
      </c>
      <c r="ED1" s="10" t="s">
        <v>287</v>
      </c>
      <c r="EE1" s="10" t="s">
        <v>288</v>
      </c>
      <c r="EF1" s="10" t="s">
        <v>289</v>
      </c>
      <c r="EG1" s="10" t="s">
        <v>290</v>
      </c>
      <c r="EH1" s="10" t="s">
        <v>291</v>
      </c>
      <c r="EI1" t="s">
        <v>292</v>
      </c>
      <c r="EJ1" t="s">
        <v>293</v>
      </c>
      <c r="EK1" s="10" t="s">
        <v>294</v>
      </c>
      <c r="EL1" s="10" t="s">
        <v>295</v>
      </c>
      <c r="EM1" s="10" t="s">
        <v>296</v>
      </c>
      <c r="EN1" t="s">
        <v>297</v>
      </c>
      <c r="EO1" t="s">
        <v>303</v>
      </c>
      <c r="EP1" t="s">
        <v>309</v>
      </c>
      <c r="EQ1" t="s">
        <v>315</v>
      </c>
      <c r="ER1" t="s">
        <v>298</v>
      </c>
      <c r="ES1" t="s">
        <v>304</v>
      </c>
      <c r="ET1" t="s">
        <v>310</v>
      </c>
      <c r="EU1" t="s">
        <v>316</v>
      </c>
      <c r="EV1" t="s">
        <v>299</v>
      </c>
      <c r="EW1" t="s">
        <v>305</v>
      </c>
      <c r="EX1" t="s">
        <v>311</v>
      </c>
      <c r="EY1" t="s">
        <v>317</v>
      </c>
      <c r="EZ1" t="s">
        <v>300</v>
      </c>
      <c r="FA1" t="s">
        <v>306</v>
      </c>
      <c r="FB1" t="s">
        <v>312</v>
      </c>
      <c r="FC1" t="s">
        <v>318</v>
      </c>
      <c r="FD1" t="s">
        <v>301</v>
      </c>
      <c r="FE1" t="s">
        <v>307</v>
      </c>
      <c r="FF1" t="s">
        <v>313</v>
      </c>
      <c r="FG1" t="s">
        <v>319</v>
      </c>
      <c r="FH1" t="s">
        <v>302</v>
      </c>
      <c r="FI1" t="s">
        <v>308</v>
      </c>
      <c r="FJ1" t="s">
        <v>314</v>
      </c>
      <c r="FK1" t="s">
        <v>320</v>
      </c>
      <c r="FL1" t="s">
        <v>321</v>
      </c>
      <c r="FM1" t="s">
        <v>326</v>
      </c>
      <c r="FN1" t="s">
        <v>331</v>
      </c>
      <c r="FO1" t="s">
        <v>336</v>
      </c>
      <c r="FP1" t="s">
        <v>322</v>
      </c>
      <c r="FQ1" t="s">
        <v>327</v>
      </c>
      <c r="FR1" t="s">
        <v>332</v>
      </c>
      <c r="FS1" t="s">
        <v>337</v>
      </c>
      <c r="FT1" t="s">
        <v>323</v>
      </c>
      <c r="FU1" t="s">
        <v>328</v>
      </c>
      <c r="FV1" t="s">
        <v>333</v>
      </c>
      <c r="FW1" t="s">
        <v>338</v>
      </c>
      <c r="FX1" t="s">
        <v>324</v>
      </c>
      <c r="FY1" t="s">
        <v>329</v>
      </c>
      <c r="FZ1" t="s">
        <v>334</v>
      </c>
      <c r="GA1" t="s">
        <v>339</v>
      </c>
      <c r="GB1" t="s">
        <v>325</v>
      </c>
      <c r="GC1" t="s">
        <v>330</v>
      </c>
      <c r="GD1" t="s">
        <v>335</v>
      </c>
      <c r="GE1" t="s">
        <v>340</v>
      </c>
    </row>
    <row r="2" spans="1:187" x14ac:dyDescent="0.25">
      <c r="A2" t="s">
        <v>350</v>
      </c>
      <c r="B2" t="str">
        <f>IF(Kennzahlenbogen!G8="","",Kennzahlenbogen!G8)</f>
        <v/>
      </c>
      <c r="C2" t="str">
        <f>IF(Kennzahlenbogen!D6="","",Kennzahlenbogen!D6)</f>
        <v/>
      </c>
      <c r="D2" t="str">
        <f>IF(Kennzahlenbogen!D8="","",Kennzahlenbogen!D8)</f>
        <v/>
      </c>
      <c r="E2" t="str">
        <f>IF(Kennzahlenbogen!J11="","",Kennzahlenbogen!J11)</f>
        <v/>
      </c>
      <c r="F2" t="str">
        <f>IF(Kennzahlenbogen!J13="","",Kennzahlenbogen!J13)</f>
        <v/>
      </c>
      <c r="G2" s="11" t="str">
        <f>IF(Kennzahlenbogen!J15="","",Kennzahlenbogen!J15)</f>
        <v/>
      </c>
      <c r="H2" t="str">
        <f>IF(Kennzahlenbogen!$J40="","",Kennzahlenbogen!$J40)</f>
        <v/>
      </c>
      <c r="I2" s="12" t="s">
        <v>155</v>
      </c>
      <c r="J2" s="12" t="s">
        <v>155</v>
      </c>
      <c r="K2" t="str">
        <f>IF(Kennzahlenbogen!$J51="","",Kennzahlenbogen!$J51)</f>
        <v/>
      </c>
      <c r="L2" t="str">
        <f>IF(Kennzahlenbogen!$J52="","",Kennzahlenbogen!$J52)</f>
        <v/>
      </c>
      <c r="M2" t="str">
        <f>IF(Kennzahlenbogen!$J41="","",Kennzahlenbogen!$J41)</f>
        <v/>
      </c>
      <c r="N2" t="str">
        <f>IF(Kennzahlenbogen!$J57="","",Kennzahlenbogen!$J57)</f>
        <v/>
      </c>
      <c r="O2" t="str">
        <f>IF(Kennzahlenbogen!$J56="","",Kennzahlenbogen!$J56)</f>
        <v/>
      </c>
      <c r="P2" s="12" t="s">
        <v>155</v>
      </c>
      <c r="Q2" s="12" t="s">
        <v>155</v>
      </c>
      <c r="R2" s="12" t="s">
        <v>155</v>
      </c>
      <c r="S2" s="12" t="s">
        <v>155</v>
      </c>
      <c r="T2" s="12" t="s">
        <v>155</v>
      </c>
      <c r="U2" s="12" t="s">
        <v>155</v>
      </c>
      <c r="V2" s="12" t="s">
        <v>155</v>
      </c>
      <c r="W2" s="12" t="s">
        <v>155</v>
      </c>
      <c r="X2" s="12" t="s">
        <v>155</v>
      </c>
      <c r="Y2" s="12" t="s">
        <v>155</v>
      </c>
      <c r="Z2" s="12" t="s">
        <v>155</v>
      </c>
      <c r="AA2" s="12" t="s">
        <v>155</v>
      </c>
      <c r="AB2" s="12" t="s">
        <v>155</v>
      </c>
      <c r="AC2" s="12" t="s">
        <v>155</v>
      </c>
      <c r="AD2" s="12" t="s">
        <v>155</v>
      </c>
      <c r="AE2" s="12" t="s">
        <v>155</v>
      </c>
      <c r="AF2" t="str">
        <f>IF(Kennzahlenbogen!$J64="","",Kennzahlenbogen!$J64)</f>
        <v/>
      </c>
      <c r="AG2" t="str">
        <f>IF(Kennzahlenbogen!$J65="","",Kennzahlenbogen!$J65)</f>
        <v/>
      </c>
      <c r="AH2" t="str">
        <f>IF(Kennzahlenbogen!$J66="","",Kennzahlenbogen!$J66)</f>
        <v/>
      </c>
      <c r="AI2" t="str">
        <f>IF(Kennzahlenbogen!$J67="","",Kennzahlenbogen!$J67)</f>
        <v/>
      </c>
      <c r="AJ2" t="str">
        <f>IF(Kennzahlenbogen!$J68="","",Kennzahlenbogen!$J68)</f>
        <v/>
      </c>
      <c r="AK2" t="str">
        <f>IF(Kennzahlenbogen!$J69="","",Kennzahlenbogen!$J69)</f>
        <v/>
      </c>
      <c r="AL2" t="str">
        <f>IF(Kennzahlenbogen!$J70="","",Kennzahlenbogen!$J70)</f>
        <v/>
      </c>
      <c r="AM2" s="12" t="s">
        <v>155</v>
      </c>
      <c r="AN2" s="12" t="s">
        <v>155</v>
      </c>
      <c r="AO2" s="12" t="s">
        <v>155</v>
      </c>
      <c r="AP2" s="12" t="s">
        <v>155</v>
      </c>
      <c r="AQ2" s="12" t="s">
        <v>155</v>
      </c>
      <c r="AR2" s="12" t="s">
        <v>155</v>
      </c>
      <c r="AS2" t="str">
        <f>IF(Kennzahlenbogen!$J71="","",Kennzahlenbogen!$J71)</f>
        <v/>
      </c>
      <c r="AT2" s="12" t="s">
        <v>155</v>
      </c>
      <c r="AU2" s="12" t="s">
        <v>155</v>
      </c>
      <c r="AV2" t="str">
        <f>IF(Kennzahlenbogen!$J73="","",Kennzahlenbogen!$J73)</f>
        <v/>
      </c>
      <c r="AW2" t="str">
        <f>IF(Kennzahlenbogen!$J74="","",Kennzahlenbogen!$J74)</f>
        <v/>
      </c>
      <c r="AX2" t="str">
        <f>IF(Kennzahlenbogen!$J75="","",Kennzahlenbogen!$J75)</f>
        <v/>
      </c>
      <c r="AY2" t="str">
        <f>IF(Kennzahlenbogen!$J76="","",Kennzahlenbogen!$J76)</f>
        <v/>
      </c>
      <c r="AZ2" t="str">
        <f>IF(Kennzahlenbogen!$J77="","",Kennzahlenbogen!$J77)</f>
        <v/>
      </c>
      <c r="BA2" t="str">
        <f>IF(Kennzahlenbogen!$L40="","",Kennzahlenbogen!$L40)</f>
        <v/>
      </c>
      <c r="BB2" s="12" t="s">
        <v>155</v>
      </c>
      <c r="BC2" s="12" t="s">
        <v>155</v>
      </c>
      <c r="BD2" t="str">
        <f>IF(Kennzahlenbogen!$L51="","",Kennzahlenbogen!$L51)</f>
        <v/>
      </c>
      <c r="BE2" t="str">
        <f>IF(Kennzahlenbogen!$L52="","",Kennzahlenbogen!$L52)</f>
        <v/>
      </c>
      <c r="BF2" t="str">
        <f>IF(Kennzahlenbogen!$L41="","",Kennzahlenbogen!$L41)</f>
        <v/>
      </c>
      <c r="BG2" t="str">
        <f>IF(Kennzahlenbogen!$L57="","",Kennzahlenbogen!$L57)</f>
        <v/>
      </c>
      <c r="BH2" t="str">
        <f>IF(Kennzahlenbogen!$L56="","",Kennzahlenbogen!$L56)</f>
        <v/>
      </c>
      <c r="BI2" s="12" t="s">
        <v>155</v>
      </c>
      <c r="BJ2" s="12" t="s">
        <v>155</v>
      </c>
      <c r="BK2" s="12" t="s">
        <v>155</v>
      </c>
      <c r="BL2" s="12" t="s">
        <v>155</v>
      </c>
      <c r="BM2" s="12" t="s">
        <v>155</v>
      </c>
      <c r="BN2" s="12" t="s">
        <v>155</v>
      </c>
      <c r="BO2" s="12" t="s">
        <v>155</v>
      </c>
      <c r="BP2" s="12" t="s">
        <v>155</v>
      </c>
      <c r="BQ2" s="12" t="s">
        <v>155</v>
      </c>
      <c r="BR2" s="12" t="s">
        <v>155</v>
      </c>
      <c r="BS2" s="12" t="s">
        <v>155</v>
      </c>
      <c r="BT2" s="12" t="s">
        <v>155</v>
      </c>
      <c r="BU2" s="12" t="s">
        <v>155</v>
      </c>
      <c r="BV2" s="12" t="s">
        <v>155</v>
      </c>
      <c r="BW2" s="12" t="s">
        <v>155</v>
      </c>
      <c r="BX2" s="12" t="s">
        <v>155</v>
      </c>
      <c r="BY2" t="str">
        <f>IF(Kennzahlenbogen!$L64="","",Kennzahlenbogen!$L64)</f>
        <v/>
      </c>
      <c r="BZ2" t="str">
        <f>IF(Kennzahlenbogen!$L65="","",Kennzahlenbogen!$L65)</f>
        <v/>
      </c>
      <c r="CA2" t="str">
        <f>IF(Kennzahlenbogen!$L66="","",Kennzahlenbogen!$L66)</f>
        <v/>
      </c>
      <c r="CB2" t="str">
        <f>IF(Kennzahlenbogen!$L67="","",Kennzahlenbogen!$L67)</f>
        <v/>
      </c>
      <c r="CC2" t="str">
        <f>IF(Kennzahlenbogen!$L68="","",Kennzahlenbogen!$L68)</f>
        <v/>
      </c>
      <c r="CD2" t="str">
        <f>IF(Kennzahlenbogen!$L69="","",Kennzahlenbogen!$L69)</f>
        <v/>
      </c>
      <c r="CE2" t="str">
        <f>IF(Kennzahlenbogen!$L70="","",Kennzahlenbogen!$L70)</f>
        <v/>
      </c>
      <c r="CF2" s="12" t="s">
        <v>155</v>
      </c>
      <c r="CG2" s="12" t="s">
        <v>155</v>
      </c>
      <c r="CH2" s="12" t="s">
        <v>155</v>
      </c>
      <c r="CI2" s="12" t="s">
        <v>155</v>
      </c>
      <c r="CJ2" s="12" t="s">
        <v>155</v>
      </c>
      <c r="CK2" s="12" t="s">
        <v>155</v>
      </c>
      <c r="CL2" t="str">
        <f>IF(Kennzahlenbogen!$L71="","",Kennzahlenbogen!$L71)</f>
        <v/>
      </c>
      <c r="CM2" s="12" t="s">
        <v>155</v>
      </c>
      <c r="CN2" s="12" t="s">
        <v>155</v>
      </c>
      <c r="CO2" t="str">
        <f>IF(Kennzahlenbogen!$L73="","",Kennzahlenbogen!$L73)</f>
        <v/>
      </c>
      <c r="CP2" t="str">
        <f>IF(Kennzahlenbogen!$L74="","",Kennzahlenbogen!$L74)</f>
        <v/>
      </c>
      <c r="CQ2" t="str">
        <f>IF(Kennzahlenbogen!$L75="","",Kennzahlenbogen!$L75)</f>
        <v/>
      </c>
      <c r="CR2" t="str">
        <f>IF(Kennzahlenbogen!$L76="","",Kennzahlenbogen!$L76)</f>
        <v/>
      </c>
      <c r="CS2" t="str">
        <f>IF(Kennzahlenbogen!$L77="","",Kennzahlenbogen!$L77)</f>
        <v/>
      </c>
      <c r="CT2" t="str">
        <f>IF(Kennzahlenbogen!$J42="","",Kennzahlenbogen!$J42)</f>
        <v/>
      </c>
      <c r="CU2" t="str">
        <f>IF(Kennzahlenbogen!$J43="","",Kennzahlenbogen!$J43)</f>
        <v/>
      </c>
      <c r="CV2" t="str">
        <f>IF(Kennzahlenbogen!$J44="","",Kennzahlenbogen!$J44)</f>
        <v/>
      </c>
      <c r="CW2" t="str">
        <f>IF(Kennzahlenbogen!$J45="","",Kennzahlenbogen!$J45)</f>
        <v/>
      </c>
      <c r="CX2" t="str">
        <f>IF(Kennzahlenbogen!$J46="","",Kennzahlenbogen!$J46)</f>
        <v/>
      </c>
      <c r="CY2" t="str">
        <f>IF(Kennzahlenbogen!$J47="","",Kennzahlenbogen!$J47)</f>
        <v/>
      </c>
      <c r="CZ2" t="str">
        <f>IF(Kennzahlenbogen!$J48="","",Kennzahlenbogen!$J48)</f>
        <v/>
      </c>
      <c r="DA2" t="str">
        <f>IF(Kennzahlenbogen!$J49="","",Kennzahlenbogen!$J49)</f>
        <v/>
      </c>
      <c r="DB2" t="str">
        <f>IF(Kennzahlenbogen!$J50="","",Kennzahlenbogen!$J50)</f>
        <v/>
      </c>
      <c r="DC2" t="str">
        <f>IF(Kennzahlenbogen!$J53="","",Kennzahlenbogen!$J53)</f>
        <v/>
      </c>
      <c r="DD2" t="str">
        <f>IF(Kennzahlenbogen!$J54="","",Kennzahlenbogen!$J54)</f>
        <v/>
      </c>
      <c r="DE2" t="str">
        <f>IF(Kennzahlenbogen!$J55="","",Kennzahlenbogen!$J55)</f>
        <v/>
      </c>
      <c r="DF2" t="str">
        <f>IF(Kennzahlenbogen!$J58="","",Kennzahlenbogen!$J58)</f>
        <v/>
      </c>
      <c r="DG2" t="str">
        <f>IF(Kennzahlenbogen!$J59="","",Kennzahlenbogen!$J59)</f>
        <v/>
      </c>
      <c r="DH2" t="str">
        <f>IF(Kennzahlenbogen!$J60="","",Kennzahlenbogen!$J60)</f>
        <v/>
      </c>
      <c r="DI2" t="str">
        <f>IF(Kennzahlenbogen!$J61="","",Kennzahlenbogen!$J61)</f>
        <v/>
      </c>
      <c r="DJ2" t="str">
        <f>IF(Kennzahlenbogen!$J62="","",Kennzahlenbogen!$J62)</f>
        <v/>
      </c>
      <c r="DK2" t="str">
        <f>IF(Kennzahlenbogen!$J63="","",Kennzahlenbogen!$J63)</f>
        <v/>
      </c>
      <c r="DL2" t="str">
        <f>IF(Kennzahlenbogen!$J72="","",Kennzahlenbogen!$J72)</f>
        <v/>
      </c>
      <c r="DM2" t="str">
        <f>IF(Kennzahlenbogen!$J80="","",Kennzahlenbogen!$J80)</f>
        <v/>
      </c>
      <c r="DN2" t="str">
        <f>IF(Kennzahlenbogen!$J81="","",Kennzahlenbogen!$J81)</f>
        <v/>
      </c>
      <c r="DO2" t="str">
        <f>IF(Kennzahlenbogen!$J82="","",Kennzahlenbogen!$J82)</f>
        <v/>
      </c>
      <c r="DP2" t="str">
        <f>IF(Kennzahlenbogen!$J83="","",Kennzahlenbogen!$J83)</f>
        <v/>
      </c>
      <c r="DQ2" t="str">
        <f>IF(Kennzahlenbogen!$L42="","",Kennzahlenbogen!$L42)</f>
        <v/>
      </c>
      <c r="DR2" t="str">
        <f>IF(Kennzahlenbogen!$L43="","",Kennzahlenbogen!$L43)</f>
        <v/>
      </c>
      <c r="DS2" t="str">
        <f>IF(Kennzahlenbogen!$L44="","",Kennzahlenbogen!$L44)</f>
        <v/>
      </c>
      <c r="DT2" t="str">
        <f>IF(Kennzahlenbogen!$L45="","",Kennzahlenbogen!$L45)</f>
        <v/>
      </c>
      <c r="DU2" t="str">
        <f>IF(Kennzahlenbogen!$L46="","",Kennzahlenbogen!$L46)</f>
        <v/>
      </c>
      <c r="DV2" t="str">
        <f>IF(Kennzahlenbogen!$L47="","",Kennzahlenbogen!$L47)</f>
        <v/>
      </c>
      <c r="DW2" t="str">
        <f>IF(Kennzahlenbogen!$L48="","",Kennzahlenbogen!$L48)</f>
        <v/>
      </c>
      <c r="DX2" t="str">
        <f>IF(Kennzahlenbogen!$L49="","",Kennzahlenbogen!$L49)</f>
        <v/>
      </c>
      <c r="DY2" t="str">
        <f>IF(Kennzahlenbogen!$L50="","",Kennzahlenbogen!$L50)</f>
        <v/>
      </c>
      <c r="DZ2" t="str">
        <f>IF(Kennzahlenbogen!$L53="","",Kennzahlenbogen!$L53)</f>
        <v/>
      </c>
      <c r="EA2" t="str">
        <f>IF(Kennzahlenbogen!$L54="","",Kennzahlenbogen!$L54)</f>
        <v/>
      </c>
      <c r="EB2" t="str">
        <f>IF(Kennzahlenbogen!$L55="","",Kennzahlenbogen!$L55)</f>
        <v/>
      </c>
      <c r="EC2" t="str">
        <f>IF(Kennzahlenbogen!$L58="","",Kennzahlenbogen!$L58)</f>
        <v/>
      </c>
      <c r="ED2" t="str">
        <f>IF(Kennzahlenbogen!$L59="","",Kennzahlenbogen!$L59)</f>
        <v/>
      </c>
      <c r="EE2" t="str">
        <f>IF(Kennzahlenbogen!$L60="","",Kennzahlenbogen!$L60)</f>
        <v/>
      </c>
      <c r="EF2" t="str">
        <f>IF(Kennzahlenbogen!$L61="","",Kennzahlenbogen!$L61)</f>
        <v/>
      </c>
      <c r="EG2" t="str">
        <f>IF(Kennzahlenbogen!$L62="","",Kennzahlenbogen!$L62)</f>
        <v/>
      </c>
      <c r="EH2" t="str">
        <f>IF(Kennzahlenbogen!$L63="","",Kennzahlenbogen!$L63)</f>
        <v/>
      </c>
      <c r="EI2" t="str">
        <f>IF(Kennzahlenbogen!$L72="","",Kennzahlenbogen!$L72)</f>
        <v/>
      </c>
      <c r="EJ2" t="str">
        <f>IF(Kennzahlenbogen!$L80="","",Kennzahlenbogen!$L80)</f>
        <v/>
      </c>
      <c r="EK2" t="str">
        <f>IF(Kennzahlenbogen!$L81="","",Kennzahlenbogen!$L81)</f>
        <v/>
      </c>
      <c r="EL2" t="str">
        <f>IF(Kennzahlenbogen!$L82="","",Kennzahlenbogen!$L82)</f>
        <v/>
      </c>
      <c r="EM2" t="str">
        <f>IF(Kennzahlenbogen!$L83="","",Kennzahlenbogen!$L83)</f>
        <v/>
      </c>
      <c r="EN2" t="str">
        <f>IF(Kennzahlenbogen!$D18="","",Kennzahlenbogen!$D18)</f>
        <v/>
      </c>
      <c r="EO2" t="str">
        <f>IF(Kennzahlenbogen!$E18="","",Kennzahlenbogen!$E18)</f>
        <v/>
      </c>
      <c r="EP2" t="str">
        <f>IF(Kennzahlenbogen!$F18="","",Kennzahlenbogen!$F18)</f>
        <v/>
      </c>
      <c r="EQ2" t="str">
        <f>IF(Kennzahlenbogen!$G18="","",Kennzahlenbogen!$G18)</f>
        <v/>
      </c>
      <c r="ER2" t="str">
        <f>IF(Kennzahlenbogen!$D19="","",Kennzahlenbogen!$D19)</f>
        <v/>
      </c>
      <c r="ES2" t="str">
        <f>IF(Kennzahlenbogen!$E19="","",Kennzahlenbogen!$E19)</f>
        <v/>
      </c>
      <c r="ET2" t="str">
        <f>IF(Kennzahlenbogen!$F19="","",Kennzahlenbogen!$F19)</f>
        <v/>
      </c>
      <c r="EU2" t="str">
        <f>IF(Kennzahlenbogen!$G19="","",Kennzahlenbogen!$G19)</f>
        <v/>
      </c>
      <c r="EV2" t="str">
        <f>IF(Kennzahlenbogen!$D20="","",Kennzahlenbogen!$D20)</f>
        <v/>
      </c>
      <c r="EW2" t="str">
        <f>IF(Kennzahlenbogen!$E20="","",Kennzahlenbogen!$E20)</f>
        <v/>
      </c>
      <c r="EX2" t="str">
        <f>IF(Kennzahlenbogen!$F20="","",Kennzahlenbogen!$F20)</f>
        <v/>
      </c>
      <c r="EY2" t="str">
        <f>IF(Kennzahlenbogen!$G20="","",Kennzahlenbogen!$G20)</f>
        <v/>
      </c>
      <c r="EZ2" t="str">
        <f>IF(Kennzahlenbogen!$D21="","",Kennzahlenbogen!$D21)</f>
        <v/>
      </c>
      <c r="FA2" t="str">
        <f>IF(Kennzahlenbogen!$E21="","",Kennzahlenbogen!$E21)</f>
        <v/>
      </c>
      <c r="FB2" t="str">
        <f>IF(Kennzahlenbogen!$F21="","",Kennzahlenbogen!$F21)</f>
        <v/>
      </c>
      <c r="FC2" t="str">
        <f>IF(Kennzahlenbogen!$G21="","",Kennzahlenbogen!$G21)</f>
        <v/>
      </c>
      <c r="FD2" t="str">
        <f>IF(Kennzahlenbogen!$D22="","",Kennzahlenbogen!$D22)</f>
        <v/>
      </c>
      <c r="FE2" t="str">
        <f>IF(Kennzahlenbogen!$E22="","",Kennzahlenbogen!$E22)</f>
        <v/>
      </c>
      <c r="FF2" t="str">
        <f>IF(Kennzahlenbogen!$F22="","",Kennzahlenbogen!$F22)</f>
        <v/>
      </c>
      <c r="FG2" t="str">
        <f>IF(Kennzahlenbogen!$G22="","",Kennzahlenbogen!$G22)</f>
        <v/>
      </c>
      <c r="FH2" t="str">
        <f>IF(Kennzahlenbogen!$D23="","",Kennzahlenbogen!$D23)</f>
        <v/>
      </c>
      <c r="FI2" t="str">
        <f>IF(Kennzahlenbogen!$E23="","",Kennzahlenbogen!$E23)</f>
        <v/>
      </c>
      <c r="FJ2" t="str">
        <f>IF(Kennzahlenbogen!$F23="","",Kennzahlenbogen!$F23)</f>
        <v/>
      </c>
      <c r="FK2" t="str">
        <f>IF(Kennzahlenbogen!$G23="","",Kennzahlenbogen!$G23)</f>
        <v/>
      </c>
      <c r="FL2" t="str">
        <f>IF(Kennzahlenbogen!$D24="","",Kennzahlenbogen!$D24)</f>
        <v/>
      </c>
      <c r="FM2" t="str">
        <f>IF(Kennzahlenbogen!$E24="","",Kennzahlenbogen!$E24)</f>
        <v/>
      </c>
      <c r="FN2" t="str">
        <f>IF(Kennzahlenbogen!$F24="","",Kennzahlenbogen!$F24)</f>
        <v/>
      </c>
      <c r="FO2" t="str">
        <f>IF(Kennzahlenbogen!$G24="","",Kennzahlenbogen!$G24)</f>
        <v/>
      </c>
      <c r="FP2" t="str">
        <f>IF(Kennzahlenbogen!$D26="","",Kennzahlenbogen!$D26)</f>
        <v/>
      </c>
      <c r="FQ2" t="str">
        <f>IF(Kennzahlenbogen!$E26="","",Kennzahlenbogen!$E26)</f>
        <v/>
      </c>
      <c r="FR2" t="str">
        <f>IF(Kennzahlenbogen!$F26="","",Kennzahlenbogen!$F26)</f>
        <v/>
      </c>
      <c r="FS2" t="str">
        <f>IF(Kennzahlenbogen!$G26="","",Kennzahlenbogen!$G26)</f>
        <v/>
      </c>
      <c r="FT2" t="str">
        <f>IF(Kennzahlenbogen!$D27="","",Kennzahlenbogen!$D27)</f>
        <v/>
      </c>
      <c r="FU2" t="str">
        <f>IF(Kennzahlenbogen!$E27="","",Kennzahlenbogen!$E27)</f>
        <v/>
      </c>
      <c r="FV2" t="str">
        <f>IF(Kennzahlenbogen!$F27="","",Kennzahlenbogen!$F27)</f>
        <v/>
      </c>
      <c r="FW2" t="str">
        <f>IF(Kennzahlenbogen!$G27="","",Kennzahlenbogen!$G27)</f>
        <v/>
      </c>
      <c r="FX2" t="str">
        <f>IF(Kennzahlenbogen!$D28="","",Kennzahlenbogen!$D28)</f>
        <v/>
      </c>
      <c r="FY2" t="str">
        <f>IF(Kennzahlenbogen!$E28="","",Kennzahlenbogen!$E28)</f>
        <v/>
      </c>
      <c r="FZ2" t="str">
        <f>IF(Kennzahlenbogen!$F28="","",Kennzahlenbogen!$F28)</f>
        <v/>
      </c>
      <c r="GA2" t="str">
        <f>IF(Kennzahlenbogen!$G28="","",Kennzahlenbogen!$G28)</f>
        <v/>
      </c>
      <c r="GB2" t="str">
        <f>IF(Kennzahlenbogen!$D29="","",Kennzahlenbogen!$D29)</f>
        <v/>
      </c>
      <c r="GC2" t="str">
        <f>IF(Kennzahlenbogen!$E29="","",Kennzahlenbogen!$E29)</f>
        <v/>
      </c>
      <c r="GD2" t="str">
        <f>IF(Kennzahlenbogen!$F29="","",Kennzahlenbogen!$F29)</f>
        <v/>
      </c>
      <c r="GE2" t="str">
        <f>IF(Kennzahlenbogen!$G29="","",Kennzahlenbogen!$G29)</f>
        <v/>
      </c>
    </row>
    <row r="4" spans="1:187" x14ac:dyDescent="0.25">
      <c r="H4" s="9"/>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Erläuterung</vt:lpstr>
      <vt:lpstr>Kennzahlenbogen</vt:lpstr>
      <vt:lpstr>Daten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ClarCert - Jelena Milovac</dc:creator>
  <cp:lastModifiedBy>ClarCert - Emma Linder</cp:lastModifiedBy>
  <cp:lastPrinted>2017-09-05T06:38:42Z</cp:lastPrinted>
  <dcterms:created xsi:type="dcterms:W3CDTF">2016-10-19T08:58:36Z</dcterms:created>
  <dcterms:modified xsi:type="dcterms:W3CDTF">2025-08-06T13:44:47Z</dcterms:modified>
</cp:coreProperties>
</file>