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DieseArbeitsmappe" defaultThemeVersion="166925"/>
  <mc:AlternateContent xmlns:mc="http://schemas.openxmlformats.org/markup-compatibility/2006">
    <mc:Choice Requires="x15">
      <x15ac:absPath xmlns:x15ac="http://schemas.microsoft.com/office/spreadsheetml/2010/11/ac" url="K:\07_fachgesellschaften\_dvse\06_anforderungen dvse\01_anforderungen\_in arbeit\"/>
    </mc:Choice>
  </mc:AlternateContent>
  <xr:revisionPtr revIDLastSave="0" documentId="13_ncr:1_{A9FAC8B6-7788-4762-AC45-2CB18FF098A8}" xr6:coauthVersionLast="47" xr6:coauthVersionMax="47" xr10:uidLastSave="{00000000-0000-0000-0000-000000000000}"/>
  <workbookProtection workbookAlgorithmName="SHA-512" workbookHashValue="HlnRpJbZOEL607RvvLrDp9kLmeL+gfgWtktb1Izz0A7xdfJn0z6coB7AloCxyQvsjTyMoygNfcfk9CdpMQw3rw==" workbookSaltValue="CmpAvChqGvtNLSrz8BgvLw==" workbookSpinCount="100000" lockStructure="1"/>
  <bookViews>
    <workbookView xWindow="-28920" yWindow="-105" windowWidth="29040" windowHeight="15840" xr2:uid="{00000000-000D-0000-FFFF-FFFF00000000}"/>
  </bookViews>
  <sheets>
    <sheet name="Deckblatt" sheetId="30" r:id="rId1"/>
    <sheet name="Inhalt" sheetId="31" r:id="rId2"/>
    <sheet name="Ausfüllhinweise und Abkürzungen" sheetId="32" r:id="rId3"/>
    <sheet name="Übersicht Bearbeitungsstand" sheetId="14" r:id="rId4"/>
    <sheet name="Allgemeine Angaben" sheetId="3" r:id="rId5"/>
    <sheet name="LA" sheetId="26" r:id="rId6"/>
    <sheet name="SV" sheetId="23" r:id="rId7"/>
    <sheet name="Struktur" sheetId="7" r:id="rId8"/>
    <sheet name="Fallzahlen Einrichtung" sheetId="34" r:id="rId9"/>
    <sheet name="Vorabbewertung" sheetId="29" r:id="rId10"/>
    <sheet name="Auditbericht" sheetId="33" r:id="rId11"/>
    <sheet name="Daten" sheetId="28" state="hidden" r:id="rId12"/>
    <sheet name="Hinw_Abw" sheetId="27" state="hidden" r:id="rId13"/>
    <sheet name="versteckt" sheetId="13" state="hidden" r:id="rId14"/>
  </sheets>
  <externalReferences>
    <externalReference r:id="rId15"/>
  </externalReferences>
  <definedNames>
    <definedName name="_Hlk511035390" localSheetId="10">Auditbericht!$P$12</definedName>
    <definedName name="_xlnm.Print_Titles" localSheetId="10">Auditbericht!$55:$55</definedName>
    <definedName name="_xlnm.Print_Titles" localSheetId="9">Vorabbewertung!$55:$55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5" i="34" l="1"/>
  <c r="V45" i="34" s="1"/>
  <c r="W46" i="34"/>
  <c r="Z46" i="34" s="1"/>
  <c r="S46" i="34"/>
  <c r="U46" i="34" s="1"/>
  <c r="W45" i="34"/>
  <c r="Z45" i="34" s="1"/>
  <c r="Q48" i="34"/>
  <c r="Q47" i="34"/>
  <c r="Q44" i="34"/>
  <c r="Q43" i="34"/>
  <c r="Q42" i="34"/>
  <c r="Q41" i="34"/>
  <c r="Q38" i="34"/>
  <c r="Q37" i="34"/>
  <c r="Q36" i="34"/>
  <c r="Q35" i="34"/>
  <c r="Q32" i="34"/>
  <c r="Q31" i="34"/>
  <c r="Q30" i="34"/>
  <c r="Q29" i="34"/>
  <c r="E27" i="34"/>
  <c r="G2" i="13"/>
  <c r="B10" i="29" s="1"/>
  <c r="F64" i="26"/>
  <c r="F65" i="26"/>
  <c r="F66" i="26"/>
  <c r="F67" i="26"/>
  <c r="F68" i="26"/>
  <c r="F69" i="26"/>
  <c r="F70" i="26"/>
  <c r="F71" i="26"/>
  <c r="F72" i="26"/>
  <c r="F73" i="26"/>
  <c r="T46" i="34" l="1"/>
  <c r="U45" i="34"/>
  <c r="V46" i="34"/>
  <c r="X45" i="34"/>
  <c r="Y45" i="34"/>
  <c r="Y46" i="34"/>
  <c r="E74" i="26"/>
  <c r="I15" i="26" l="1"/>
  <c r="J15" i="26" s="1"/>
  <c r="F52" i="26"/>
  <c r="Q52" i="26" s="1"/>
  <c r="S52" i="26"/>
  <c r="W52" i="26"/>
  <c r="X52" i="26" s="1"/>
  <c r="S53" i="26"/>
  <c r="T53" i="26" s="1"/>
  <c r="W53" i="26"/>
  <c r="Y53" i="26" s="1"/>
  <c r="F47" i="23"/>
  <c r="Q47" i="23" s="1"/>
  <c r="S47" i="23"/>
  <c r="U47" i="23" s="1"/>
  <c r="W47" i="23"/>
  <c r="X47" i="23" s="1"/>
  <c r="S48" i="23"/>
  <c r="U48" i="23" s="1"/>
  <c r="W48" i="23"/>
  <c r="Y48" i="23" s="1"/>
  <c r="Q65" i="26"/>
  <c r="Q66" i="26"/>
  <c r="Q67" i="26"/>
  <c r="Q68" i="26"/>
  <c r="Q69" i="26"/>
  <c r="Q70" i="26"/>
  <c r="Q71" i="26"/>
  <c r="Q72" i="26"/>
  <c r="Q73" i="26"/>
  <c r="Q64" i="26"/>
  <c r="Q55" i="23"/>
  <c r="E43" i="23"/>
  <c r="Q30" i="23"/>
  <c r="E65" i="23"/>
  <c r="H61" i="7"/>
  <c r="W61" i="7" s="1"/>
  <c r="H60" i="7"/>
  <c r="W60" i="7" s="1"/>
  <c r="Z53" i="26" l="1"/>
  <c r="Z52" i="26"/>
  <c r="Y52" i="26"/>
  <c r="T47" i="23"/>
  <c r="T48" i="23"/>
  <c r="Z47" i="23"/>
  <c r="Y47" i="23"/>
  <c r="X48" i="23"/>
  <c r="Z48" i="23"/>
  <c r="V52" i="26"/>
  <c r="U53" i="26"/>
  <c r="U52" i="26"/>
  <c r="V53" i="26"/>
  <c r="V48" i="23"/>
  <c r="V47" i="23"/>
  <c r="Z60" i="7"/>
  <c r="Y60" i="7"/>
  <c r="X60" i="7"/>
  <c r="Z61" i="7"/>
  <c r="Y61" i="7"/>
  <c r="S61" i="7"/>
  <c r="S60" i="7"/>
  <c r="V60" i="7" l="1"/>
  <c r="U60" i="7"/>
  <c r="V61" i="7"/>
  <c r="U61" i="7"/>
  <c r="T61" i="7"/>
  <c r="I18" i="26" l="1"/>
  <c r="J18" i="26" s="1"/>
  <c r="W28" i="34" l="1"/>
  <c r="Y28" i="34" s="1"/>
  <c r="S28" i="34"/>
  <c r="U28" i="34" s="1"/>
  <c r="W27" i="34"/>
  <c r="Y27" i="34" s="1"/>
  <c r="S27" i="34"/>
  <c r="U27" i="34" s="1"/>
  <c r="V27" i="34" l="1"/>
  <c r="Z28" i="34"/>
  <c r="V28" i="34"/>
  <c r="Z27" i="34"/>
  <c r="X27" i="34"/>
  <c r="T28" i="34"/>
  <c r="S44" i="23"/>
  <c r="U44" i="23" s="1"/>
  <c r="W44" i="23"/>
  <c r="Y44" i="23" s="1"/>
  <c r="S45" i="23"/>
  <c r="U45" i="23" s="1"/>
  <c r="W45" i="23"/>
  <c r="Y45" i="23" s="1"/>
  <c r="S46" i="23"/>
  <c r="U46" i="23" s="1"/>
  <c r="W46" i="23"/>
  <c r="Y46" i="23" s="1"/>
  <c r="S49" i="23"/>
  <c r="U49" i="23" s="1"/>
  <c r="W49" i="23"/>
  <c r="Y49" i="23" s="1"/>
  <c r="S50" i="23"/>
  <c r="U50" i="23" s="1"/>
  <c r="W50" i="23"/>
  <c r="Y50" i="23" s="1"/>
  <c r="S51" i="23"/>
  <c r="U51" i="23" s="1"/>
  <c r="W51" i="23"/>
  <c r="Y51" i="23" s="1"/>
  <c r="S52" i="23"/>
  <c r="U52" i="23" s="1"/>
  <c r="W52" i="23"/>
  <c r="Y52" i="23" s="1"/>
  <c r="X46" i="23" l="1"/>
  <c r="X50" i="23"/>
  <c r="X51" i="23"/>
  <c r="X52" i="23"/>
  <c r="X44" i="23"/>
  <c r="X49" i="23"/>
  <c r="X45" i="23"/>
  <c r="T52" i="23"/>
  <c r="T51" i="23"/>
  <c r="T50" i="23"/>
  <c r="T49" i="23"/>
  <c r="T46" i="23"/>
  <c r="T45" i="23"/>
  <c r="T44" i="23"/>
  <c r="Z52" i="23"/>
  <c r="V52" i="23"/>
  <c r="Z51" i="23"/>
  <c r="V51" i="23"/>
  <c r="Z50" i="23"/>
  <c r="V50" i="23"/>
  <c r="Z49" i="23"/>
  <c r="V49" i="23"/>
  <c r="Z46" i="23"/>
  <c r="V46" i="23"/>
  <c r="Z45" i="23"/>
  <c r="V45" i="23"/>
  <c r="Z44" i="23"/>
  <c r="V44" i="23"/>
  <c r="F54" i="7"/>
  <c r="F56" i="7"/>
  <c r="F58" i="7"/>
  <c r="E46" i="26" l="1"/>
  <c r="B7" i="28" l="1"/>
  <c r="AY7" i="28"/>
  <c r="AZ7" i="28"/>
  <c r="BB7" i="28"/>
  <c r="BC7" i="28"/>
  <c r="BD7" i="28"/>
  <c r="BE7" i="28"/>
  <c r="BF7" i="28"/>
  <c r="W40" i="34" l="1"/>
  <c r="Z40" i="34" s="1"/>
  <c r="S40" i="34"/>
  <c r="V40" i="34" s="1"/>
  <c r="W39" i="34"/>
  <c r="Z39" i="34" s="1"/>
  <c r="S39" i="34"/>
  <c r="V39" i="34" s="1"/>
  <c r="W34" i="34"/>
  <c r="Z34" i="34" s="1"/>
  <c r="S34" i="34"/>
  <c r="V34" i="34" s="1"/>
  <c r="W33" i="34"/>
  <c r="Z33" i="34" s="1"/>
  <c r="S33" i="34"/>
  <c r="V33" i="34" s="1"/>
  <c r="HS7" i="28"/>
  <c r="EW7" i="28"/>
  <c r="EX7" i="28"/>
  <c r="EV7" i="28"/>
  <c r="EU7" i="28"/>
  <c r="ER7" i="28"/>
  <c r="ES7" i="28"/>
  <c r="ET7" i="28"/>
  <c r="EQ7" i="28"/>
  <c r="X39" i="34" l="1"/>
  <c r="T40" i="34"/>
  <c r="U39" i="34"/>
  <c r="Y39" i="34"/>
  <c r="U40" i="34"/>
  <c r="Y40" i="34"/>
  <c r="X33" i="34"/>
  <c r="T34" i="34"/>
  <c r="U33" i="34"/>
  <c r="Y33" i="34"/>
  <c r="U34" i="34"/>
  <c r="Y34" i="34"/>
  <c r="ZS7" i="28" l="1"/>
  <c r="ZT7" i="28"/>
  <c r="ZU7" i="28"/>
  <c r="ZV7" i="28"/>
  <c r="ZW7" i="28"/>
  <c r="ZX7" i="28"/>
  <c r="ZR7" i="28"/>
  <c r="ZQ7" i="28"/>
  <c r="ZP7" i="28"/>
  <c r="ZZ7" i="28"/>
  <c r="ZO7" i="28"/>
  <c r="ZY7" i="28"/>
  <c r="ZN7" i="28"/>
  <c r="ZM7" i="28"/>
  <c r="ZL7" i="28"/>
  <c r="ZF7" i="28"/>
  <c r="ZG7" i="28"/>
  <c r="ZH7" i="28"/>
  <c r="ZI7" i="28"/>
  <c r="ZJ7" i="28"/>
  <c r="ZK7" i="28"/>
  <c r="ZE7" i="28"/>
  <c r="ZD7" i="28"/>
  <c r="ZC7" i="28"/>
  <c r="ZB7" i="28"/>
  <c r="ZA7" i="28" l="1"/>
  <c r="YX7" i="28"/>
  <c r="YY7" i="28"/>
  <c r="YV7" i="28"/>
  <c r="YM7" i="28"/>
  <c r="YN7" i="28"/>
  <c r="YO7" i="28"/>
  <c r="YP7" i="28"/>
  <c r="YQ7" i="28"/>
  <c r="YR7" i="28"/>
  <c r="YS7" i="28"/>
  <c r="YT7" i="28"/>
  <c r="YU7" i="28"/>
  <c r="YL7" i="28"/>
  <c r="YH7" i="28"/>
  <c r="YI7" i="28"/>
  <c r="YJ7" i="28"/>
  <c r="XU7" i="28"/>
  <c r="XV7" i="28"/>
  <c r="XW7" i="28"/>
  <c r="XX7" i="28"/>
  <c r="XY7" i="28"/>
  <c r="XZ7" i="28"/>
  <c r="YA7" i="28"/>
  <c r="YB7" i="28"/>
  <c r="YC7" i="28"/>
  <c r="YD7" i="28"/>
  <c r="YE7" i="28"/>
  <c r="YF7" i="28"/>
  <c r="XT7" i="28"/>
  <c r="XO7" i="28"/>
  <c r="XP7" i="28"/>
  <c r="XQ7" i="28"/>
  <c r="XR7" i="28"/>
  <c r="XF7" i="28"/>
  <c r="XG7" i="28"/>
  <c r="XH7" i="28"/>
  <c r="XI7" i="28"/>
  <c r="XJ7" i="28"/>
  <c r="XK7" i="28"/>
  <c r="XL7" i="28"/>
  <c r="XM7" i="28"/>
  <c r="XE7" i="28"/>
  <c r="XC7" i="28"/>
  <c r="WK7" i="28"/>
  <c r="WL7" i="28"/>
  <c r="WM7" i="28"/>
  <c r="WN7" i="28"/>
  <c r="WO7" i="28"/>
  <c r="WP7" i="28"/>
  <c r="WQ7" i="28"/>
  <c r="WR7" i="28"/>
  <c r="WS7" i="28"/>
  <c r="WT7" i="28"/>
  <c r="WU7" i="28"/>
  <c r="WV7" i="28"/>
  <c r="WX7" i="28"/>
  <c r="WY7" i="28"/>
  <c r="WZ7" i="28"/>
  <c r="XA7" i="28"/>
  <c r="XB7" i="28"/>
  <c r="WJ7" i="28"/>
  <c r="WH7" i="28"/>
  <c r="WD7" i="28"/>
  <c r="WE7" i="28"/>
  <c r="VS7" i="28"/>
  <c r="VT7" i="28"/>
  <c r="VU7" i="28"/>
  <c r="VV7" i="28"/>
  <c r="VW7" i="28"/>
  <c r="VX7" i="28"/>
  <c r="VY7" i="28"/>
  <c r="VZ7" i="28"/>
  <c r="WA7" i="28"/>
  <c r="WB7" i="28"/>
  <c r="WF7" i="28"/>
  <c r="WG7" i="28"/>
  <c r="VR7" i="28"/>
  <c r="VH7" i="28"/>
  <c r="VI7" i="28"/>
  <c r="VJ7" i="28"/>
  <c r="VK7" i="28"/>
  <c r="VL7" i="28"/>
  <c r="VM7" i="28"/>
  <c r="VN7" i="28"/>
  <c r="VO7" i="28"/>
  <c r="VP7" i="28"/>
  <c r="UZ7" i="28"/>
  <c r="VA7" i="28"/>
  <c r="VB7" i="28"/>
  <c r="VC7" i="28"/>
  <c r="VD7" i="28"/>
  <c r="VE7" i="28"/>
  <c r="VF7" i="28"/>
  <c r="UY7" i="28"/>
  <c r="UV7" i="28"/>
  <c r="UP7" i="28"/>
  <c r="US7" i="28"/>
  <c r="UH7" i="28"/>
  <c r="TZ7" i="28"/>
  <c r="TX7" i="28"/>
  <c r="TY7" i="28"/>
  <c r="TR7" i="28"/>
  <c r="TU7" i="28"/>
  <c r="TV7" i="28"/>
  <c r="TW7" i="28"/>
  <c r="TJ7" i="28"/>
  <c r="TB7" i="28"/>
  <c r="SZ7" i="28"/>
  <c r="TA7" i="28"/>
  <c r="ST7" i="28"/>
  <c r="SW7" i="28"/>
  <c r="SX7" i="28"/>
  <c r="SY7" i="28"/>
  <c r="SL7" i="28"/>
  <c r="SD7" i="28"/>
  <c r="RV7" i="28"/>
  <c r="RT7" i="28"/>
  <c r="RU7" i="28"/>
  <c r="RS7" i="28"/>
  <c r="RR7" i="28"/>
  <c r="RQ7" i="28"/>
  <c r="RN7" i="28"/>
  <c r="RL7" i="28"/>
  <c r="RM7" i="28"/>
  <c r="RK7" i="28"/>
  <c r="RJ7" i="28"/>
  <c r="RI7" i="28"/>
  <c r="QB7" i="28"/>
  <c r="QC7" i="28"/>
  <c r="QA7" i="28"/>
  <c r="PZ7" i="28"/>
  <c r="QT7" i="28"/>
  <c r="QD7" i="28"/>
  <c r="QE7" i="28"/>
  <c r="QG7" i="28"/>
  <c r="QH7" i="28"/>
  <c r="QI7" i="28"/>
  <c r="QK7" i="28"/>
  <c r="QL7" i="28"/>
  <c r="QN7" i="28"/>
  <c r="QO7" i="28"/>
  <c r="QQ7" i="28"/>
  <c r="QR7" i="28"/>
  <c r="QU7" i="28"/>
  <c r="QW7" i="28"/>
  <c r="QX7" i="28"/>
  <c r="QZ7" i="28"/>
  <c r="RA7" i="28"/>
  <c r="RC7" i="28"/>
  <c r="RD7" i="28"/>
  <c r="PY7" i="28"/>
  <c r="PW7" i="28"/>
  <c r="PV7" i="28"/>
  <c r="PT7" i="28"/>
  <c r="PU7" i="28"/>
  <c r="PO7" i="28"/>
  <c r="PQ7" i="28"/>
  <c r="PR7" i="28"/>
  <c r="PS7" i="28"/>
  <c r="PF7" i="28"/>
  <c r="PG7" i="28"/>
  <c r="PA7" i="28"/>
  <c r="PC7" i="28"/>
  <c r="PD7" i="28"/>
  <c r="PE7" i="28"/>
  <c r="OR7" i="28"/>
  <c r="OS7" i="28"/>
  <c r="OM7" i="28"/>
  <c r="OO7" i="28"/>
  <c r="OP7" i="28"/>
  <c r="OQ7" i="28"/>
  <c r="OK7" i="28"/>
  <c r="OL7" i="28"/>
  <c r="OF7" i="28"/>
  <c r="OH7" i="28"/>
  <c r="OI7" i="28"/>
  <c r="OJ7" i="28"/>
  <c r="NW7" i="28"/>
  <c r="NX7" i="28"/>
  <c r="NV7" i="28"/>
  <c r="NT7" i="28"/>
  <c r="NU7" i="28"/>
  <c r="NP7" i="28"/>
  <c r="NQ7" i="28"/>
  <c r="NO7" i="28"/>
  <c r="NN7" i="28"/>
  <c r="NM7" i="28"/>
  <c r="NK7" i="28"/>
  <c r="NL7" i="28"/>
  <c r="NJ7" i="28"/>
  <c r="NH7" i="28"/>
  <c r="NI7" i="28"/>
  <c r="NG7" i="28"/>
  <c r="NE7" i="28"/>
  <c r="NF7" i="28"/>
  <c r="ND7" i="28"/>
  <c r="NC7" i="28"/>
  <c r="NB7" i="28"/>
  <c r="LO7" i="28"/>
  <c r="LP7" i="28"/>
  <c r="LR7" i="28"/>
  <c r="LS7" i="28"/>
  <c r="LU7" i="28"/>
  <c r="LV7" i="28"/>
  <c r="LX7" i="28"/>
  <c r="LY7" i="28"/>
  <c r="MA7" i="28"/>
  <c r="MB7" i="28"/>
  <c r="MD7" i="28"/>
  <c r="ME7" i="28"/>
  <c r="LI7" i="28"/>
  <c r="LL7" i="28"/>
  <c r="LM7" i="28"/>
  <c r="LJ7" i="28"/>
  <c r="KX7" i="28"/>
  <c r="KY7" i="28"/>
  <c r="KP7" i="28"/>
  <c r="KQ7" i="28"/>
  <c r="KS7" i="28"/>
  <c r="KT7" i="28"/>
  <c r="KU7" i="28"/>
  <c r="KV7" i="28"/>
  <c r="KW7" i="28"/>
  <c r="KI7" i="28"/>
  <c r="KK7" i="28"/>
  <c r="KL7" i="28"/>
  <c r="KM7" i="28"/>
  <c r="KN7" i="28"/>
  <c r="KO7" i="28"/>
  <c r="KB7" i="28"/>
  <c r="KD7" i="28"/>
  <c r="KE7" i="28"/>
  <c r="KF7" i="28"/>
  <c r="KG7" i="28"/>
  <c r="KH7" i="28"/>
  <c r="JU7" i="28"/>
  <c r="JW7" i="28"/>
  <c r="JX7" i="28"/>
  <c r="JY7" i="28"/>
  <c r="JZ7" i="28"/>
  <c r="KA7" i="28"/>
  <c r="JG7" i="28"/>
  <c r="JI7" i="28"/>
  <c r="JJ7" i="28"/>
  <c r="JK7" i="28"/>
  <c r="JL7" i="28"/>
  <c r="JM7" i="28"/>
  <c r="IZ7" i="28"/>
  <c r="JB7" i="28"/>
  <c r="JC7" i="28"/>
  <c r="JD7" i="28"/>
  <c r="JE7" i="28"/>
  <c r="JF7" i="28"/>
  <c r="IS7" i="28"/>
  <c r="IU7" i="28"/>
  <c r="IV7" i="28"/>
  <c r="IW7" i="28"/>
  <c r="IX7" i="28"/>
  <c r="IY7" i="28"/>
  <c r="IG7" i="28"/>
  <c r="IH7" i="28"/>
  <c r="II7" i="28"/>
  <c r="IJ7" i="28"/>
  <c r="IK7" i="28"/>
  <c r="IC7" i="28"/>
  <c r="ID7" i="28"/>
  <c r="IB7" i="28"/>
  <c r="IA7" i="28"/>
  <c r="HZ7" i="28"/>
  <c r="HW7" i="28" l="1"/>
  <c r="HU7" i="28"/>
  <c r="HV7" i="28"/>
  <c r="HT7" i="28"/>
  <c r="HP7" i="28"/>
  <c r="HQ7" i="28"/>
  <c r="HO7" i="28"/>
  <c r="HM7" i="28"/>
  <c r="HL7" i="28"/>
  <c r="HK7" i="28"/>
  <c r="HB7" i="28"/>
  <c r="HA7" i="28"/>
  <c r="GZ7" i="28"/>
  <c r="GY7" i="28"/>
  <c r="GV7" i="28"/>
  <c r="GX7" i="28"/>
  <c r="GU7" i="28"/>
  <c r="GD7" i="28"/>
  <c r="GC7" i="28"/>
  <c r="GB7" i="28"/>
  <c r="GA7" i="28"/>
  <c r="FX7" i="28"/>
  <c r="FZ7" i="28"/>
  <c r="FW7" i="28"/>
  <c r="GE7" i="28"/>
  <c r="GF7" i="28"/>
  <c r="GG7" i="28"/>
  <c r="GH7" i="28"/>
  <c r="GI7" i="28"/>
  <c r="GJ7" i="28"/>
  <c r="GK7" i="28"/>
  <c r="GL7" i="28"/>
  <c r="FO7" i="28"/>
  <c r="FP7" i="28"/>
  <c r="FR7" i="28"/>
  <c r="FS7" i="28"/>
  <c r="FT7" i="28"/>
  <c r="FU7" i="28"/>
  <c r="FV7" i="28"/>
  <c r="FN7" i="28"/>
  <c r="FG7" i="28"/>
  <c r="FH7" i="28"/>
  <c r="FJ7" i="28"/>
  <c r="FK7" i="28"/>
  <c r="FL7" i="28"/>
  <c r="FM7" i="28"/>
  <c r="EH7" i="28"/>
  <c r="EG7" i="28"/>
  <c r="EF7" i="28"/>
  <c r="EE7" i="28"/>
  <c r="EB7" i="28"/>
  <c r="ED7" i="28"/>
  <c r="EA7" i="28"/>
  <c r="DZ7" i="28"/>
  <c r="DY7" i="28"/>
  <c r="DX7" i="28"/>
  <c r="DW7" i="28"/>
  <c r="DT7" i="28"/>
  <c r="DV7" i="28"/>
  <c r="DS7" i="28"/>
  <c r="DR7" i="28"/>
  <c r="DQ7" i="28"/>
  <c r="DP7" i="28"/>
  <c r="DO7" i="28"/>
  <c r="DL7" i="28"/>
  <c r="DN7" i="28"/>
  <c r="DK7" i="28"/>
  <c r="DJ7" i="28"/>
  <c r="DI7" i="28"/>
  <c r="DH7" i="28"/>
  <c r="DG7" i="28"/>
  <c r="DD7" i="28"/>
  <c r="DF7" i="28"/>
  <c r="DC7" i="28"/>
  <c r="DB7" i="28"/>
  <c r="DA7" i="28"/>
  <c r="CZ7" i="28"/>
  <c r="CY7" i="28"/>
  <c r="CV7" i="28"/>
  <c r="CX7" i="28"/>
  <c r="CU7" i="28"/>
  <c r="CT7" i="28"/>
  <c r="CS7" i="28"/>
  <c r="CR7" i="28"/>
  <c r="CQ7" i="28"/>
  <c r="CN7" i="28"/>
  <c r="CP7" i="28"/>
  <c r="CM7" i="28"/>
  <c r="CL7" i="28"/>
  <c r="CK7" i="28"/>
  <c r="CJ7" i="28"/>
  <c r="CI7" i="28"/>
  <c r="CF7" i="28"/>
  <c r="CH7" i="28"/>
  <c r="CE7" i="28"/>
  <c r="CD7" i="28"/>
  <c r="CC7" i="28"/>
  <c r="CB7" i="28"/>
  <c r="CA7" i="28"/>
  <c r="BX7" i="28"/>
  <c r="BZ7" i="28"/>
  <c r="BW7" i="28"/>
  <c r="BV7" i="28"/>
  <c r="BU7" i="28"/>
  <c r="BT7" i="28"/>
  <c r="BS7" i="28"/>
  <c r="BP7" i="28"/>
  <c r="BR7" i="28"/>
  <c r="BO7" i="28"/>
  <c r="BN7" i="28"/>
  <c r="BM7" i="28"/>
  <c r="BL7" i="28"/>
  <c r="BK7" i="28"/>
  <c r="BH7" i="28"/>
  <c r="BJ7" i="28"/>
  <c r="BG7" i="28"/>
  <c r="AX7" i="28"/>
  <c r="AW7" i="28"/>
  <c r="AV7" i="28"/>
  <c r="AU7" i="28"/>
  <c r="AR7" i="28"/>
  <c r="AT7" i="28"/>
  <c r="AQ7" i="28"/>
  <c r="AP7" i="28"/>
  <c r="U7" i="28"/>
  <c r="V7" i="28"/>
  <c r="W7" i="28"/>
  <c r="X7" i="28"/>
  <c r="Y7" i="28"/>
  <c r="Z7" i="28"/>
  <c r="AA7" i="28"/>
  <c r="AB7" i="28"/>
  <c r="AC7" i="28"/>
  <c r="AD7" i="28"/>
  <c r="AE7" i="28"/>
  <c r="AF7" i="28"/>
  <c r="AG7" i="28"/>
  <c r="AH7" i="28"/>
  <c r="AI7" i="28"/>
  <c r="AJ7" i="28"/>
  <c r="AK7" i="28"/>
  <c r="AL7" i="28"/>
  <c r="AM7" i="28"/>
  <c r="AN7" i="28"/>
  <c r="AO7" i="28"/>
  <c r="P7" i="28"/>
  <c r="Q7" i="28"/>
  <c r="O7" i="28"/>
  <c r="K7" i="28"/>
  <c r="L7" i="28"/>
  <c r="M7" i="28"/>
  <c r="N7" i="28"/>
  <c r="J7" i="28"/>
  <c r="F7" i="28"/>
  <c r="G7" i="28"/>
  <c r="H7" i="28"/>
  <c r="I7" i="28"/>
  <c r="E7" i="28"/>
  <c r="D7" i="28"/>
  <c r="S41" i="34" l="1"/>
  <c r="T41" i="34" s="1"/>
  <c r="W41" i="34"/>
  <c r="X41" i="34" s="1"/>
  <c r="S44" i="34"/>
  <c r="T44" i="34" s="1"/>
  <c r="W44" i="34"/>
  <c r="X44" i="34" s="1"/>
  <c r="UW7" i="28"/>
  <c r="YZ7" i="28"/>
  <c r="YK7" i="28"/>
  <c r="YW7" i="28"/>
  <c r="XS7" i="28"/>
  <c r="XD7" i="28"/>
  <c r="XN7" i="28"/>
  <c r="WW7" i="28"/>
  <c r="VQ7" i="28"/>
  <c r="WI7" i="28"/>
  <c r="WC7" i="28"/>
  <c r="VG7" i="28"/>
  <c r="W25" i="34"/>
  <c r="Y25" i="34" s="1"/>
  <c r="S25" i="34"/>
  <c r="U25" i="34" s="1"/>
  <c r="W24" i="34"/>
  <c r="S24" i="34"/>
  <c r="I20" i="34"/>
  <c r="J20" i="34" s="1"/>
  <c r="I19" i="34"/>
  <c r="J19" i="34" s="1"/>
  <c r="I18" i="34"/>
  <c r="J18" i="34" s="1"/>
  <c r="I17" i="34"/>
  <c r="J17" i="34" s="1"/>
  <c r="I16" i="34"/>
  <c r="J16" i="34" s="1"/>
  <c r="I15" i="34"/>
  <c r="J15" i="34" s="1"/>
  <c r="T45" i="34" l="1"/>
  <c r="T39" i="34"/>
  <c r="T33" i="34"/>
  <c r="Y24" i="34"/>
  <c r="X46" i="34"/>
  <c r="X28" i="34"/>
  <c r="X34" i="34"/>
  <c r="X40" i="34"/>
  <c r="E45" i="34"/>
  <c r="U24" i="34"/>
  <c r="T27" i="34"/>
  <c r="M21" i="14"/>
  <c r="J21" i="14"/>
  <c r="K21" i="14"/>
  <c r="I21" i="14"/>
  <c r="H21" i="14"/>
  <c r="L21" i="14"/>
  <c r="V24" i="34"/>
  <c r="X25" i="34"/>
  <c r="YG7" i="28"/>
  <c r="X24" i="34"/>
  <c r="Z44" i="34"/>
  <c r="Z41" i="34"/>
  <c r="Y44" i="34"/>
  <c r="U44" i="34"/>
  <c r="Y41" i="34"/>
  <c r="U41" i="34"/>
  <c r="V44" i="34"/>
  <c r="V41" i="34"/>
  <c r="Z24" i="34"/>
  <c r="AL1" i="34"/>
  <c r="AL11" i="34" s="1"/>
  <c r="T25" i="34"/>
  <c r="Z25" i="34"/>
  <c r="V25" i="34"/>
  <c r="T24" i="34"/>
  <c r="AC1" i="34"/>
  <c r="AF1" i="34"/>
  <c r="AI1" i="34"/>
  <c r="Q56" i="7"/>
  <c r="H57" i="7"/>
  <c r="S57" i="7" s="1"/>
  <c r="H56" i="7"/>
  <c r="W56" i="7" s="1"/>
  <c r="UQ7" i="28" l="1"/>
  <c r="F45" i="34"/>
  <c r="Q45" i="34" s="1"/>
  <c r="UT7" i="28"/>
  <c r="E39" i="34"/>
  <c r="F39" i="34" s="1"/>
  <c r="E33" i="34"/>
  <c r="F33" i="34" s="1"/>
  <c r="UI7" i="28"/>
  <c r="SE7" i="28"/>
  <c r="TK7" i="28"/>
  <c r="UA7" i="28"/>
  <c r="TC7" i="28"/>
  <c r="SM7" i="28"/>
  <c r="X56" i="7"/>
  <c r="Y56" i="7"/>
  <c r="Z56" i="7"/>
  <c r="T57" i="7"/>
  <c r="U57" i="7"/>
  <c r="V57" i="7"/>
  <c r="S56" i="7"/>
  <c r="W57" i="7"/>
  <c r="AM8" i="34"/>
  <c r="AL10" i="34"/>
  <c r="AM11" i="34"/>
  <c r="AM13" i="34"/>
  <c r="AM6" i="34"/>
  <c r="AL5" i="34"/>
  <c r="AM12" i="34"/>
  <c r="AL4" i="34"/>
  <c r="AM10" i="34"/>
  <c r="AL12" i="34"/>
  <c r="AL9" i="34"/>
  <c r="AM7" i="34"/>
  <c r="AL7" i="34"/>
  <c r="AM4" i="34"/>
  <c r="AM9" i="34"/>
  <c r="AL13" i="34"/>
  <c r="AL8" i="34"/>
  <c r="AM5" i="34"/>
  <c r="AL6" i="34"/>
  <c r="AI13" i="34"/>
  <c r="AI12" i="34"/>
  <c r="AI10" i="34"/>
  <c r="AI9" i="34"/>
  <c r="AI8" i="34"/>
  <c r="AI6" i="34"/>
  <c r="AJ9" i="34"/>
  <c r="AJ11" i="34"/>
  <c r="AJ7" i="34"/>
  <c r="AJ5" i="34"/>
  <c r="AJ4" i="34"/>
  <c r="AI11" i="34"/>
  <c r="AI5" i="34"/>
  <c r="AI4" i="34"/>
  <c r="AJ10" i="34"/>
  <c r="AI7" i="34"/>
  <c r="AJ13" i="34"/>
  <c r="AJ12" i="34"/>
  <c r="AJ8" i="34"/>
  <c r="AJ6" i="34"/>
  <c r="AF11" i="34"/>
  <c r="AF7" i="34"/>
  <c r="AF5" i="34"/>
  <c r="AF4" i="34"/>
  <c r="AG13" i="34"/>
  <c r="AG12" i="34"/>
  <c r="AG10" i="34"/>
  <c r="AG9" i="34"/>
  <c r="AG8" i="34"/>
  <c r="AG6" i="34"/>
  <c r="AF13" i="34"/>
  <c r="AF12" i="34"/>
  <c r="AF10" i="34"/>
  <c r="AF9" i="34"/>
  <c r="AF8" i="34"/>
  <c r="AG4" i="34"/>
  <c r="AF6" i="34"/>
  <c r="AG11" i="34"/>
  <c r="AG7" i="34"/>
  <c r="AG5" i="34"/>
  <c r="AC13" i="34"/>
  <c r="AC12" i="34"/>
  <c r="AC10" i="34"/>
  <c r="AC9" i="34"/>
  <c r="AC8" i="34"/>
  <c r="AC6" i="34"/>
  <c r="AD12" i="34"/>
  <c r="AD8" i="34"/>
  <c r="AD6" i="34"/>
  <c r="AD11" i="34"/>
  <c r="AD7" i="34"/>
  <c r="AD5" i="34"/>
  <c r="AD4" i="34"/>
  <c r="AC11" i="34"/>
  <c r="AC5" i="34"/>
  <c r="AC4" i="34"/>
  <c r="AD13" i="34"/>
  <c r="AD9" i="34"/>
  <c r="AC7" i="34"/>
  <c r="AD10" i="34"/>
  <c r="B23" i="23"/>
  <c r="B23" i="26"/>
  <c r="KR7" i="28"/>
  <c r="RW7" i="28" l="1"/>
  <c r="F27" i="34"/>
  <c r="Q27" i="34" s="1"/>
  <c r="E24" i="34"/>
  <c r="F24" i="34" s="1"/>
  <c r="SU7" i="28"/>
  <c r="TS7" i="28"/>
  <c r="U56" i="7"/>
  <c r="V56" i="7"/>
  <c r="Y57" i="7"/>
  <c r="Z57" i="7"/>
  <c r="SV7" i="28" l="1"/>
  <c r="Q33" i="34"/>
  <c r="TT7" i="28"/>
  <c r="Q39" i="34"/>
  <c r="RO7" i="28"/>
  <c r="I11" i="34"/>
  <c r="J11" i="34" s="1"/>
  <c r="HX7" i="28"/>
  <c r="NR7" i="28" l="1"/>
  <c r="F21" i="14"/>
  <c r="RP7" i="28"/>
  <c r="Q24" i="34"/>
  <c r="I12" i="34"/>
  <c r="J12" i="34" s="1"/>
  <c r="I8" i="34" l="1"/>
  <c r="I7" i="34"/>
  <c r="G21" i="14"/>
  <c r="I6" i="34"/>
  <c r="RG7" i="28"/>
  <c r="MZ7" i="28"/>
  <c r="KZ7" i="28"/>
  <c r="J7" i="34" l="1"/>
  <c r="D21" i="14" s="1"/>
  <c r="J8" i="34"/>
  <c r="E21" i="14" s="1"/>
  <c r="J6" i="34"/>
  <c r="C21" i="14" s="1"/>
  <c r="RH7" i="28"/>
  <c r="NA7" i="28"/>
  <c r="E20" i="33"/>
  <c r="P10" i="33" s="1"/>
  <c r="E20" i="29"/>
  <c r="H24" i="33"/>
  <c r="F24" i="33"/>
  <c r="E24" i="33"/>
  <c r="H23" i="33"/>
  <c r="F23" i="33"/>
  <c r="E23" i="33"/>
  <c r="G19" i="33"/>
  <c r="E19" i="33"/>
  <c r="E18" i="33"/>
  <c r="E17" i="33"/>
  <c r="E16" i="33"/>
  <c r="J15" i="33"/>
  <c r="RF7" i="28"/>
  <c r="F55" i="23"/>
  <c r="PX7" i="28" s="1"/>
  <c r="F56" i="23"/>
  <c r="QF7" i="28" s="1"/>
  <c r="F51" i="23"/>
  <c r="F49" i="23"/>
  <c r="F45" i="23"/>
  <c r="F58" i="26"/>
  <c r="F60" i="26"/>
  <c r="F56" i="26"/>
  <c r="JA7" i="28"/>
  <c r="F54" i="26"/>
  <c r="F50" i="26"/>
  <c r="F43" i="23"/>
  <c r="H55" i="7"/>
  <c r="S55" i="7" s="1"/>
  <c r="H54" i="7"/>
  <c r="S54" i="7" s="1"/>
  <c r="H53" i="7"/>
  <c r="S53" i="7" s="1"/>
  <c r="U53" i="7" s="1"/>
  <c r="H52" i="7"/>
  <c r="W52" i="7" s="1"/>
  <c r="Y52" i="7" s="1"/>
  <c r="F52" i="7"/>
  <c r="PP7" i="28" l="1"/>
  <c r="Q51" i="23"/>
  <c r="PB7" i="28"/>
  <c r="Q49" i="23"/>
  <c r="KJ7" i="28"/>
  <c r="Q60" i="26"/>
  <c r="KC7" i="28"/>
  <c r="Q58" i="26"/>
  <c r="JV7" i="28"/>
  <c r="Q56" i="26"/>
  <c r="JH7" i="28"/>
  <c r="Q54" i="26"/>
  <c r="IT7" i="28"/>
  <c r="Q50" i="26"/>
  <c r="OG7" i="28"/>
  <c r="Q45" i="23"/>
  <c r="ON7" i="28"/>
  <c r="MY7" i="28"/>
  <c r="D60" i="7"/>
  <c r="E60" i="7" s="1"/>
  <c r="NS7" i="28"/>
  <c r="S52" i="7"/>
  <c r="U52" i="7" s="1"/>
  <c r="W55" i="7"/>
  <c r="Z55" i="7" s="1"/>
  <c r="W54" i="7"/>
  <c r="X54" i="7" s="1"/>
  <c r="V55" i="7"/>
  <c r="T55" i="7"/>
  <c r="U55" i="7"/>
  <c r="W53" i="7"/>
  <c r="Y53" i="7" s="1"/>
  <c r="Q54" i="7"/>
  <c r="FY7" i="28"/>
  <c r="FQ7" i="28"/>
  <c r="Q52" i="7"/>
  <c r="FI7" i="28"/>
  <c r="T53" i="7"/>
  <c r="V54" i="7"/>
  <c r="U54" i="7"/>
  <c r="X52" i="7"/>
  <c r="V53" i="7"/>
  <c r="Z52" i="7"/>
  <c r="F60" i="7" l="1"/>
  <c r="Y55" i="7"/>
  <c r="Z54" i="7"/>
  <c r="Y54" i="7"/>
  <c r="Z53" i="7"/>
  <c r="V52" i="7"/>
  <c r="F46" i="26"/>
  <c r="HY7" i="28" s="1"/>
  <c r="Q60" i="7" l="1"/>
  <c r="Q64" i="23"/>
  <c r="J32" i="33" l="1"/>
  <c r="I19" i="23"/>
  <c r="J19" i="23" s="1"/>
  <c r="I20" i="23"/>
  <c r="J20" i="23" s="1"/>
  <c r="I18" i="23"/>
  <c r="J18" i="23" s="1"/>
  <c r="I16" i="23"/>
  <c r="J16" i="23" s="1"/>
  <c r="I17" i="23"/>
  <c r="J17" i="23" s="1"/>
  <c r="I15" i="23"/>
  <c r="J15" i="23" s="1"/>
  <c r="Q56" i="23"/>
  <c r="Q57" i="23"/>
  <c r="Q58" i="23"/>
  <c r="Q59" i="23"/>
  <c r="Q60" i="23"/>
  <c r="Q61" i="23"/>
  <c r="Q62" i="23"/>
  <c r="Q63" i="23"/>
  <c r="I19" i="26"/>
  <c r="J19" i="26" s="1"/>
  <c r="I20" i="26"/>
  <c r="J20" i="26" s="1"/>
  <c r="I16" i="26"/>
  <c r="J16" i="26" s="1"/>
  <c r="I17" i="26"/>
  <c r="J17" i="26" s="1"/>
  <c r="Q55" i="3"/>
  <c r="Q34" i="3"/>
  <c r="Q33" i="3"/>
  <c r="Q27" i="3"/>
  <c r="Q28" i="3"/>
  <c r="Q29" i="3"/>
  <c r="Q30" i="3"/>
  <c r="Q26" i="3"/>
  <c r="Q20" i="3"/>
  <c r="Q21" i="3"/>
  <c r="Q22" i="3"/>
  <c r="Q23" i="3"/>
  <c r="Q19" i="3"/>
  <c r="Q17" i="3"/>
  <c r="H24" i="29"/>
  <c r="H23" i="29"/>
  <c r="F24" i="29"/>
  <c r="F23" i="29"/>
  <c r="E24" i="29"/>
  <c r="E23" i="29"/>
  <c r="G19" i="29"/>
  <c r="E19" i="29"/>
  <c r="E17" i="29"/>
  <c r="E18" i="29"/>
  <c r="E16" i="29"/>
  <c r="J15" i="29"/>
  <c r="D281" i="27"/>
  <c r="D280" i="27"/>
  <c r="D279" i="27"/>
  <c r="D278" i="27"/>
  <c r="D277" i="27"/>
  <c r="D276" i="27"/>
  <c r="D275" i="27"/>
  <c r="D274" i="27"/>
  <c r="D273" i="27"/>
  <c r="D272" i="27"/>
  <c r="D271" i="27"/>
  <c r="D270" i="27"/>
  <c r="D269" i="27"/>
  <c r="D268" i="27"/>
  <c r="D267" i="27"/>
  <c r="D266" i="27"/>
  <c r="D265" i="27"/>
  <c r="D264" i="27"/>
  <c r="D263" i="27"/>
  <c r="D262" i="27"/>
  <c r="D261" i="27"/>
  <c r="D260" i="27"/>
  <c r="D259" i="27"/>
  <c r="D258" i="27"/>
  <c r="D257" i="27"/>
  <c r="D256" i="27"/>
  <c r="D255" i="27"/>
  <c r="D254" i="27"/>
  <c r="D253" i="27"/>
  <c r="D252" i="27"/>
  <c r="D251" i="27"/>
  <c r="D250" i="27"/>
  <c r="D249" i="27"/>
  <c r="D248" i="27"/>
  <c r="D247" i="27"/>
  <c r="D246" i="27"/>
  <c r="D245" i="27"/>
  <c r="D244" i="27"/>
  <c r="D243" i="27"/>
  <c r="D242" i="27"/>
  <c r="D241" i="27"/>
  <c r="D240" i="27"/>
  <c r="D239" i="27"/>
  <c r="D238" i="27"/>
  <c r="D237" i="27"/>
  <c r="D236" i="27"/>
  <c r="D235" i="27"/>
  <c r="D234" i="27"/>
  <c r="D233" i="27"/>
  <c r="D232" i="27"/>
  <c r="D231" i="27"/>
  <c r="D230" i="27"/>
  <c r="D229" i="27"/>
  <c r="D228" i="27"/>
  <c r="D227" i="27"/>
  <c r="D226" i="27"/>
  <c r="D225" i="27"/>
  <c r="D224" i="27"/>
  <c r="D223" i="27"/>
  <c r="D222" i="27"/>
  <c r="D221" i="27"/>
  <c r="D220" i="27"/>
  <c r="D219" i="27"/>
  <c r="D218" i="27"/>
  <c r="D217" i="27"/>
  <c r="D216" i="27"/>
  <c r="D215" i="27"/>
  <c r="D214" i="27"/>
  <c r="D213" i="27"/>
  <c r="D212" i="27"/>
  <c r="D211" i="27"/>
  <c r="D210" i="27"/>
  <c r="D209" i="27"/>
  <c r="D208" i="27"/>
  <c r="D207" i="27"/>
  <c r="D206" i="27"/>
  <c r="D205" i="27"/>
  <c r="D204" i="27"/>
  <c r="D203" i="27"/>
  <c r="D202" i="27"/>
  <c r="D201" i="27"/>
  <c r="D200" i="27"/>
  <c r="D199" i="27"/>
  <c r="D198" i="27"/>
  <c r="D197" i="27"/>
  <c r="D196" i="27"/>
  <c r="D195" i="27"/>
  <c r="D194" i="27"/>
  <c r="D193" i="27"/>
  <c r="D192" i="27"/>
  <c r="D191" i="27"/>
  <c r="D190" i="27"/>
  <c r="D189" i="27"/>
  <c r="D188" i="27"/>
  <c r="D187" i="27"/>
  <c r="D186" i="27"/>
  <c r="D185" i="27"/>
  <c r="D184" i="27"/>
  <c r="D183" i="27"/>
  <c r="D182" i="27"/>
  <c r="D181" i="27"/>
  <c r="D180" i="27"/>
  <c r="D179" i="27"/>
  <c r="D178" i="27"/>
  <c r="D177" i="27"/>
  <c r="D176" i="27"/>
  <c r="D175" i="27"/>
  <c r="D174" i="27"/>
  <c r="D173" i="27"/>
  <c r="D172" i="27"/>
  <c r="D171" i="27"/>
  <c r="D170" i="27"/>
  <c r="D169" i="27"/>
  <c r="D168" i="27"/>
  <c r="D167" i="27"/>
  <c r="D166" i="27"/>
  <c r="D165" i="27"/>
  <c r="D164" i="27"/>
  <c r="D163" i="27"/>
  <c r="D162" i="27"/>
  <c r="D161" i="27"/>
  <c r="D160" i="27"/>
  <c r="D159" i="27"/>
  <c r="D158" i="27"/>
  <c r="D157" i="27"/>
  <c r="D156" i="27"/>
  <c r="D155" i="27"/>
  <c r="D154" i="27"/>
  <c r="D153" i="27"/>
  <c r="D152" i="27"/>
  <c r="D151" i="27"/>
  <c r="D150" i="27"/>
  <c r="D149" i="27"/>
  <c r="D148" i="27"/>
  <c r="D147" i="27"/>
  <c r="D146" i="27"/>
  <c r="D145" i="27"/>
  <c r="D144" i="27"/>
  <c r="D143" i="27"/>
  <c r="D142" i="27"/>
  <c r="D141" i="27"/>
  <c r="D140" i="27"/>
  <c r="D139" i="27"/>
  <c r="D138" i="27"/>
  <c r="D137" i="27"/>
  <c r="D136" i="27"/>
  <c r="D135" i="27"/>
  <c r="D134" i="27"/>
  <c r="D133" i="27"/>
  <c r="D132" i="27"/>
  <c r="D131" i="27"/>
  <c r="D130" i="27"/>
  <c r="D129" i="27"/>
  <c r="D128" i="27"/>
  <c r="D127" i="27"/>
  <c r="D126" i="27"/>
  <c r="D125" i="27"/>
  <c r="D124" i="27"/>
  <c r="D123" i="27"/>
  <c r="D122" i="27"/>
  <c r="D121" i="27"/>
  <c r="D120" i="27"/>
  <c r="D119" i="27"/>
  <c r="D118" i="27"/>
  <c r="D117" i="27"/>
  <c r="D116" i="27"/>
  <c r="D115" i="27"/>
  <c r="D114" i="27"/>
  <c r="D113" i="27"/>
  <c r="D112" i="27"/>
  <c r="D111" i="27"/>
  <c r="D110" i="27"/>
  <c r="D109" i="27"/>
  <c r="D108" i="27"/>
  <c r="D107" i="27"/>
  <c r="D106" i="27"/>
  <c r="D105" i="27"/>
  <c r="D104" i="27"/>
  <c r="D103" i="27"/>
  <c r="D102" i="27"/>
  <c r="D101" i="27"/>
  <c r="D100" i="27"/>
  <c r="D99" i="27"/>
  <c r="D98" i="27"/>
  <c r="D97" i="27"/>
  <c r="D96" i="27"/>
  <c r="D95" i="27"/>
  <c r="D94" i="27"/>
  <c r="D93" i="27"/>
  <c r="D92" i="27"/>
  <c r="D91" i="27"/>
  <c r="D90" i="27"/>
  <c r="D89" i="27"/>
  <c r="D88" i="27"/>
  <c r="D87" i="27"/>
  <c r="D86" i="27"/>
  <c r="D85" i="27"/>
  <c r="D84" i="27"/>
  <c r="D83" i="27"/>
  <c r="D82" i="27"/>
  <c r="D81" i="27"/>
  <c r="D80" i="27"/>
  <c r="D79" i="27"/>
  <c r="D78" i="27"/>
  <c r="D77" i="27"/>
  <c r="D76" i="27"/>
  <c r="D75" i="27"/>
  <c r="D74" i="27"/>
  <c r="D73" i="27"/>
  <c r="D72" i="27"/>
  <c r="D71" i="27"/>
  <c r="D70" i="27"/>
  <c r="D69" i="27"/>
  <c r="D68" i="27"/>
  <c r="D67" i="27"/>
  <c r="D66" i="27"/>
  <c r="D65" i="27"/>
  <c r="D64" i="27"/>
  <c r="D63" i="27"/>
  <c r="D62" i="27"/>
  <c r="D61" i="27"/>
  <c r="D60" i="27"/>
  <c r="D59" i="27"/>
  <c r="D58" i="27"/>
  <c r="D57" i="27"/>
  <c r="D56" i="27"/>
  <c r="D55" i="27"/>
  <c r="D54" i="27"/>
  <c r="D53" i="27"/>
  <c r="D52" i="27"/>
  <c r="D51" i="27"/>
  <c r="D50" i="27"/>
  <c r="D49" i="27"/>
  <c r="D48" i="27"/>
  <c r="D47" i="27"/>
  <c r="D46" i="27"/>
  <c r="D45" i="27"/>
  <c r="D44" i="27"/>
  <c r="D43" i="27"/>
  <c r="D42" i="27"/>
  <c r="D41" i="27"/>
  <c r="D40" i="27"/>
  <c r="D39" i="27"/>
  <c r="D38" i="27"/>
  <c r="D37" i="27"/>
  <c r="D36" i="27"/>
  <c r="D35"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D4" i="27"/>
  <c r="D3" i="27"/>
  <c r="D2" i="27"/>
  <c r="W43" i="23"/>
  <c r="S43" i="23"/>
  <c r="Q30" i="26"/>
  <c r="Q29" i="23"/>
  <c r="Q24" i="23"/>
  <c r="Q21" i="23"/>
  <c r="W82" i="23"/>
  <c r="X82" i="23" s="1"/>
  <c r="S82" i="23"/>
  <c r="W81" i="23"/>
  <c r="X81" i="23" s="1"/>
  <c r="S81" i="23"/>
  <c r="W71" i="23"/>
  <c r="X71" i="23" s="1"/>
  <c r="S71" i="23"/>
  <c r="Q25" i="23"/>
  <c r="Q29" i="26"/>
  <c r="Q21" i="26"/>
  <c r="Q25" i="26"/>
  <c r="Q26" i="26"/>
  <c r="Q24" i="26"/>
  <c r="S47" i="26"/>
  <c r="T47" i="26" s="1"/>
  <c r="W47" i="26"/>
  <c r="S48" i="26"/>
  <c r="W48" i="26"/>
  <c r="X48" i="26" s="1"/>
  <c r="S49" i="26"/>
  <c r="T49" i="26" s="1"/>
  <c r="W49" i="26"/>
  <c r="S50" i="26"/>
  <c r="W50" i="26"/>
  <c r="X50" i="26" s="1"/>
  <c r="S51" i="26"/>
  <c r="T51" i="26" s="1"/>
  <c r="W51" i="26"/>
  <c r="S54" i="26"/>
  <c r="W54" i="26"/>
  <c r="S55" i="26"/>
  <c r="W55" i="26"/>
  <c r="S56" i="26"/>
  <c r="W56" i="26"/>
  <c r="S57" i="26"/>
  <c r="W57" i="26"/>
  <c r="S58" i="26"/>
  <c r="W58" i="26"/>
  <c r="S59" i="26"/>
  <c r="W59" i="26"/>
  <c r="S60" i="26"/>
  <c r="W60" i="26"/>
  <c r="S61" i="26"/>
  <c r="W61" i="26"/>
  <c r="S62" i="26"/>
  <c r="W62" i="26"/>
  <c r="S63" i="26"/>
  <c r="W63" i="26"/>
  <c r="S64" i="26"/>
  <c r="V64" i="26" s="1"/>
  <c r="W64" i="26"/>
  <c r="Z64" i="26" s="1"/>
  <c r="W46" i="26"/>
  <c r="S46" i="26"/>
  <c r="W27" i="7"/>
  <c r="Y27" i="7" s="1"/>
  <c r="S27" i="7"/>
  <c r="T27" i="7" s="1"/>
  <c r="W26" i="7"/>
  <c r="X26" i="7" s="1"/>
  <c r="S26" i="7"/>
  <c r="V26" i="7" s="1"/>
  <c r="X49" i="26" l="1"/>
  <c r="Z46" i="26"/>
  <c r="X53" i="26"/>
  <c r="T48" i="26"/>
  <c r="V46" i="26"/>
  <c r="T52" i="26"/>
  <c r="X51" i="26"/>
  <c r="X47" i="26"/>
  <c r="I7" i="26"/>
  <c r="V43" i="23"/>
  <c r="U43" i="23"/>
  <c r="T43" i="23"/>
  <c r="Z43" i="23"/>
  <c r="Y43" i="23"/>
  <c r="X43" i="23"/>
  <c r="M20" i="14"/>
  <c r="J31" i="33" s="1"/>
  <c r="T50" i="26"/>
  <c r="Z49" i="26"/>
  <c r="V27" i="7"/>
  <c r="Z48" i="26"/>
  <c r="Z47" i="26"/>
  <c r="E13" i="3"/>
  <c r="AF1" i="23"/>
  <c r="AG11" i="23" s="1"/>
  <c r="V50" i="26"/>
  <c r="V49" i="26"/>
  <c r="V48" i="26"/>
  <c r="V47" i="26"/>
  <c r="AI1" i="23"/>
  <c r="AJ12" i="23" s="1"/>
  <c r="Y26" i="7"/>
  <c r="Z26" i="7"/>
  <c r="E14" i="3"/>
  <c r="I4" i="27"/>
  <c r="S4" i="27" s="1"/>
  <c r="I7" i="27"/>
  <c r="S7" i="27" s="1"/>
  <c r="E13" i="27"/>
  <c r="O13" i="27" s="1"/>
  <c r="E2" i="27"/>
  <c r="O2" i="27" s="1"/>
  <c r="I2" i="27"/>
  <c r="S2" i="27" s="1"/>
  <c r="E5" i="27"/>
  <c r="O5" i="27" s="1"/>
  <c r="I5" i="27"/>
  <c r="S5" i="27" s="1"/>
  <c r="I8" i="27"/>
  <c r="S8" i="27" s="1"/>
  <c r="E11" i="27"/>
  <c r="O11" i="27" s="1"/>
  <c r="I12" i="27"/>
  <c r="S12" i="27" s="1"/>
  <c r="E14" i="27"/>
  <c r="O14" i="27" s="1"/>
  <c r="I15" i="27"/>
  <c r="S15" i="27" s="1"/>
  <c r="E18" i="27"/>
  <c r="O18" i="27" s="1"/>
  <c r="E19" i="27"/>
  <c r="O19" i="27" s="1"/>
  <c r="I20" i="27"/>
  <c r="S20" i="27" s="1"/>
  <c r="E20" i="27"/>
  <c r="O20" i="27" s="1"/>
  <c r="I21" i="27"/>
  <c r="S21" i="27" s="1"/>
  <c r="E25" i="27"/>
  <c r="O25" i="27" s="1"/>
  <c r="E29" i="27"/>
  <c r="O29" i="27" s="1"/>
  <c r="E33" i="27"/>
  <c r="O33" i="27" s="1"/>
  <c r="E37" i="27"/>
  <c r="O37" i="27" s="1"/>
  <c r="I3" i="27"/>
  <c r="S3" i="27" s="1"/>
  <c r="E6" i="27"/>
  <c r="O6" i="27" s="1"/>
  <c r="I6" i="27"/>
  <c r="S6" i="27" s="1"/>
  <c r="E8" i="27"/>
  <c r="O8" i="27" s="1"/>
  <c r="I9" i="27"/>
  <c r="S9" i="27" s="1"/>
  <c r="E12" i="27"/>
  <c r="O12" i="27" s="1"/>
  <c r="E15" i="27"/>
  <c r="O15" i="27" s="1"/>
  <c r="I16" i="27"/>
  <c r="S16" i="27" s="1"/>
  <c r="E16" i="27"/>
  <c r="O16" i="27" s="1"/>
  <c r="E24" i="27"/>
  <c r="O24" i="27" s="1"/>
  <c r="I25" i="27"/>
  <c r="S25" i="27" s="1"/>
  <c r="E28" i="27"/>
  <c r="O28" i="27" s="1"/>
  <c r="I29" i="27"/>
  <c r="S29" i="27" s="1"/>
  <c r="E32" i="27"/>
  <c r="O32" i="27" s="1"/>
  <c r="I33" i="27"/>
  <c r="S33" i="27" s="1"/>
  <c r="E36" i="27"/>
  <c r="O36" i="27" s="1"/>
  <c r="I37" i="27"/>
  <c r="S37" i="27" s="1"/>
  <c r="E3" i="27"/>
  <c r="O3" i="27" s="1"/>
  <c r="E4" i="27"/>
  <c r="O4" i="27" s="1"/>
  <c r="E9" i="27"/>
  <c r="O9" i="27" s="1"/>
  <c r="I10" i="27"/>
  <c r="S10" i="27" s="1"/>
  <c r="E10" i="27"/>
  <c r="O10" i="27" s="1"/>
  <c r="I13" i="27"/>
  <c r="S13" i="27" s="1"/>
  <c r="I17" i="27"/>
  <c r="S17" i="27" s="1"/>
  <c r="I19" i="27"/>
  <c r="S19" i="27" s="1"/>
  <c r="E21" i="27"/>
  <c r="O21" i="27" s="1"/>
  <c r="I22" i="27"/>
  <c r="S22" i="27" s="1"/>
  <c r="E22" i="27"/>
  <c r="O22" i="27" s="1"/>
  <c r="I280" i="27"/>
  <c r="S280" i="27" s="1"/>
  <c r="E280" i="27"/>
  <c r="O280" i="27" s="1"/>
  <c r="I276" i="27"/>
  <c r="S276" i="27" s="1"/>
  <c r="E276" i="27"/>
  <c r="O276" i="27" s="1"/>
  <c r="I279" i="27"/>
  <c r="S279" i="27" s="1"/>
  <c r="E279" i="27"/>
  <c r="O279" i="27" s="1"/>
  <c r="I275" i="27"/>
  <c r="S275" i="27" s="1"/>
  <c r="E275" i="27"/>
  <c r="O275" i="27" s="1"/>
  <c r="I278" i="27"/>
  <c r="S278" i="27" s="1"/>
  <c r="E278" i="27"/>
  <c r="O278" i="27" s="1"/>
  <c r="I274" i="27"/>
  <c r="S274" i="27" s="1"/>
  <c r="E274" i="27"/>
  <c r="O274" i="27" s="1"/>
  <c r="E272" i="27"/>
  <c r="O272" i="27" s="1"/>
  <c r="E268" i="27"/>
  <c r="O268" i="27" s="1"/>
  <c r="E264" i="27"/>
  <c r="O264" i="27" s="1"/>
  <c r="I259" i="27"/>
  <c r="S259" i="27" s="1"/>
  <c r="E259" i="27"/>
  <c r="O259" i="27" s="1"/>
  <c r="E271" i="27"/>
  <c r="O271" i="27" s="1"/>
  <c r="E270" i="27"/>
  <c r="O270" i="27" s="1"/>
  <c r="E266" i="27"/>
  <c r="O266" i="27" s="1"/>
  <c r="E262" i="27"/>
  <c r="O262" i="27" s="1"/>
  <c r="I257" i="27"/>
  <c r="S257" i="27" s="1"/>
  <c r="E257" i="27"/>
  <c r="O257" i="27" s="1"/>
  <c r="I253" i="27"/>
  <c r="S253" i="27" s="1"/>
  <c r="E253" i="27"/>
  <c r="O253" i="27" s="1"/>
  <c r="I272" i="27"/>
  <c r="S272" i="27" s="1"/>
  <c r="I271" i="27"/>
  <c r="S271" i="27" s="1"/>
  <c r="I270" i="27"/>
  <c r="S270" i="27" s="1"/>
  <c r="I266" i="27"/>
  <c r="S266" i="27" s="1"/>
  <c r="I262" i="27"/>
  <c r="S262" i="27" s="1"/>
  <c r="I255" i="27"/>
  <c r="S255" i="27" s="1"/>
  <c r="E251" i="27"/>
  <c r="O251" i="27" s="1"/>
  <c r="E249" i="27"/>
  <c r="O249" i="27" s="1"/>
  <c r="I245" i="27"/>
  <c r="S245" i="27" s="1"/>
  <c r="E255" i="27"/>
  <c r="O255" i="27" s="1"/>
  <c r="I249" i="27"/>
  <c r="S249" i="27" s="1"/>
  <c r="I248" i="27"/>
  <c r="S248" i="27" s="1"/>
  <c r="E248" i="27"/>
  <c r="O248" i="27" s="1"/>
  <c r="I244" i="27"/>
  <c r="S244" i="27" s="1"/>
  <c r="E244" i="27"/>
  <c r="O244" i="27" s="1"/>
  <c r="I240" i="27"/>
  <c r="S240" i="27" s="1"/>
  <c r="E240" i="27"/>
  <c r="O240" i="27" s="1"/>
  <c r="I236" i="27"/>
  <c r="S236" i="27" s="1"/>
  <c r="E236" i="27"/>
  <c r="O236" i="27" s="1"/>
  <c r="I251" i="27"/>
  <c r="S251" i="27" s="1"/>
  <c r="I247" i="27"/>
  <c r="S247" i="27" s="1"/>
  <c r="E247" i="27"/>
  <c r="O247" i="27" s="1"/>
  <c r="I243" i="27"/>
  <c r="S243" i="27" s="1"/>
  <c r="E243" i="27"/>
  <c r="O243" i="27" s="1"/>
  <c r="I239" i="27"/>
  <c r="S239" i="27" s="1"/>
  <c r="E239" i="27"/>
  <c r="O239" i="27" s="1"/>
  <c r="I235" i="27"/>
  <c r="S235" i="27" s="1"/>
  <c r="E235" i="27"/>
  <c r="O235" i="27" s="1"/>
  <c r="E245" i="27"/>
  <c r="O245" i="27" s="1"/>
  <c r="E241" i="27"/>
  <c r="O241" i="27" s="1"/>
  <c r="E237" i="27"/>
  <c r="O237" i="27" s="1"/>
  <c r="E233" i="27"/>
  <c r="O233" i="27" s="1"/>
  <c r="E231" i="27"/>
  <c r="O231" i="27" s="1"/>
  <c r="I229" i="27"/>
  <c r="S229" i="27" s="1"/>
  <c r="E227" i="27"/>
  <c r="O227" i="27" s="1"/>
  <c r="E223" i="27"/>
  <c r="O223" i="27" s="1"/>
  <c r="I214" i="27"/>
  <c r="S214" i="27" s="1"/>
  <c r="E214" i="27"/>
  <c r="O214" i="27" s="1"/>
  <c r="I223" i="27"/>
  <c r="S223" i="27" s="1"/>
  <c r="I231" i="27"/>
  <c r="S231" i="27" s="1"/>
  <c r="E229" i="27"/>
  <c r="O229" i="27" s="1"/>
  <c r="I227" i="27"/>
  <c r="S227" i="27" s="1"/>
  <c r="E224" i="27"/>
  <c r="O224" i="27" s="1"/>
  <c r="I215" i="27"/>
  <c r="S215" i="27" s="1"/>
  <c r="I211" i="27"/>
  <c r="S211" i="27" s="1"/>
  <c r="I208" i="27"/>
  <c r="S208" i="27" s="1"/>
  <c r="E208" i="27"/>
  <c r="O208" i="27" s="1"/>
  <c r="I204" i="27"/>
  <c r="S204" i="27" s="1"/>
  <c r="E204" i="27"/>
  <c r="O204" i="27" s="1"/>
  <c r="I200" i="27"/>
  <c r="S200" i="27" s="1"/>
  <c r="E200" i="27"/>
  <c r="O200" i="27" s="1"/>
  <c r="I196" i="27"/>
  <c r="S196" i="27" s="1"/>
  <c r="E196" i="27"/>
  <c r="O196" i="27" s="1"/>
  <c r="I219" i="27"/>
  <c r="S219" i="27" s="1"/>
  <c r="E210" i="27"/>
  <c r="O210" i="27" s="1"/>
  <c r="E206" i="27"/>
  <c r="O206" i="27" s="1"/>
  <c r="E202" i="27"/>
  <c r="O202" i="27" s="1"/>
  <c r="E198" i="27"/>
  <c r="O198" i="27" s="1"/>
  <c r="E194" i="27"/>
  <c r="O194" i="27" s="1"/>
  <c r="I241" i="27"/>
  <c r="S241" i="27" s="1"/>
  <c r="I233" i="27"/>
  <c r="S233" i="27" s="1"/>
  <c r="I190" i="27"/>
  <c r="S190" i="27" s="1"/>
  <c r="E186" i="27"/>
  <c r="O186" i="27" s="1"/>
  <c r="E182" i="27"/>
  <c r="O182" i="27" s="1"/>
  <c r="E178" i="27"/>
  <c r="O178" i="27" s="1"/>
  <c r="I210" i="27"/>
  <c r="S210" i="27" s="1"/>
  <c r="I206" i="27"/>
  <c r="S206" i="27" s="1"/>
  <c r="I202" i="27"/>
  <c r="S202" i="27" s="1"/>
  <c r="I198" i="27"/>
  <c r="S198" i="27" s="1"/>
  <c r="I194" i="27"/>
  <c r="S194" i="27" s="1"/>
  <c r="E190" i="27"/>
  <c r="O190" i="27" s="1"/>
  <c r="I175" i="27"/>
  <c r="S175" i="27" s="1"/>
  <c r="I171" i="27"/>
  <c r="S171" i="27" s="1"/>
  <c r="I167" i="27"/>
  <c r="S167" i="27" s="1"/>
  <c r="I163" i="27"/>
  <c r="S163" i="27" s="1"/>
  <c r="I159" i="27"/>
  <c r="S159" i="27" s="1"/>
  <c r="I155" i="27"/>
  <c r="S155" i="27" s="1"/>
  <c r="I237" i="27"/>
  <c r="S237" i="27" s="1"/>
  <c r="E215" i="27"/>
  <c r="O215" i="27" s="1"/>
  <c r="E211" i="27"/>
  <c r="O211" i="27" s="1"/>
  <c r="E188" i="27"/>
  <c r="O188" i="27" s="1"/>
  <c r="E184" i="27"/>
  <c r="O184" i="27" s="1"/>
  <c r="E180" i="27"/>
  <c r="O180" i="27" s="1"/>
  <c r="E176" i="27"/>
  <c r="O176" i="27" s="1"/>
  <c r="E151" i="27"/>
  <c r="O151" i="27" s="1"/>
  <c r="E147" i="27"/>
  <c r="O147" i="27" s="1"/>
  <c r="E143" i="27"/>
  <c r="O143" i="27" s="1"/>
  <c r="E219" i="27"/>
  <c r="O219" i="27" s="1"/>
  <c r="I186" i="27"/>
  <c r="S186" i="27" s="1"/>
  <c r="I182" i="27"/>
  <c r="S182" i="27" s="1"/>
  <c r="I178" i="27"/>
  <c r="S178" i="27" s="1"/>
  <c r="E175" i="27"/>
  <c r="O175" i="27" s="1"/>
  <c r="E171" i="27"/>
  <c r="O171" i="27" s="1"/>
  <c r="E167" i="27"/>
  <c r="O167" i="27" s="1"/>
  <c r="E163" i="27"/>
  <c r="O163" i="27" s="1"/>
  <c r="E159" i="27"/>
  <c r="O159" i="27" s="1"/>
  <c r="E155" i="27"/>
  <c r="O155" i="27" s="1"/>
  <c r="I151" i="27"/>
  <c r="S151" i="27" s="1"/>
  <c r="I147" i="27"/>
  <c r="S147" i="27" s="1"/>
  <c r="E149" i="27"/>
  <c r="O149" i="27" s="1"/>
  <c r="E145" i="27"/>
  <c r="O145" i="27" s="1"/>
  <c r="E141" i="27"/>
  <c r="O141" i="27" s="1"/>
  <c r="E137" i="27"/>
  <c r="O137" i="27" s="1"/>
  <c r="E133" i="27"/>
  <c r="O133" i="27" s="1"/>
  <c r="E129" i="27"/>
  <c r="O129" i="27" s="1"/>
  <c r="I143" i="27"/>
  <c r="S143" i="27" s="1"/>
  <c r="I138" i="27"/>
  <c r="S138" i="27" s="1"/>
  <c r="I134" i="27"/>
  <c r="S134" i="27" s="1"/>
  <c r="I130" i="27"/>
  <c r="S130" i="27" s="1"/>
  <c r="I126" i="27"/>
  <c r="S126" i="27" s="1"/>
  <c r="E111" i="27"/>
  <c r="O111" i="27" s="1"/>
  <c r="E107" i="27"/>
  <c r="O107" i="27" s="1"/>
  <c r="E103" i="27"/>
  <c r="O103" i="27" s="1"/>
  <c r="I137" i="27"/>
  <c r="S137" i="27" s="1"/>
  <c r="I133" i="27"/>
  <c r="S133" i="27" s="1"/>
  <c r="I129" i="27"/>
  <c r="S129" i="27" s="1"/>
  <c r="I125" i="27"/>
  <c r="S125" i="27" s="1"/>
  <c r="I121" i="27"/>
  <c r="S121" i="27" s="1"/>
  <c r="I117" i="27"/>
  <c r="S117" i="27" s="1"/>
  <c r="I172" i="27"/>
  <c r="S172" i="27" s="1"/>
  <c r="I164" i="27"/>
  <c r="S164" i="27" s="1"/>
  <c r="I156" i="27"/>
  <c r="S156" i="27" s="1"/>
  <c r="E122" i="27"/>
  <c r="O122" i="27" s="1"/>
  <c r="E118" i="27"/>
  <c r="O118" i="27" s="1"/>
  <c r="E114" i="27"/>
  <c r="O114" i="27" s="1"/>
  <c r="I87" i="27"/>
  <c r="S87" i="27" s="1"/>
  <c r="E87" i="27"/>
  <c r="O87" i="27" s="1"/>
  <c r="I83" i="27"/>
  <c r="S83" i="27" s="1"/>
  <c r="E83" i="27"/>
  <c r="O83" i="27" s="1"/>
  <c r="I79" i="27"/>
  <c r="S79" i="27" s="1"/>
  <c r="E79" i="27"/>
  <c r="O79" i="27" s="1"/>
  <c r="I75" i="27"/>
  <c r="S75" i="27" s="1"/>
  <c r="E75" i="27"/>
  <c r="O75" i="27" s="1"/>
  <c r="E138" i="27"/>
  <c r="O138" i="27" s="1"/>
  <c r="E134" i="27"/>
  <c r="O134" i="27" s="1"/>
  <c r="E130" i="27"/>
  <c r="O130" i="27" s="1"/>
  <c r="E126" i="27"/>
  <c r="O126" i="27" s="1"/>
  <c r="E125" i="27"/>
  <c r="O125" i="27" s="1"/>
  <c r="E121" i="27"/>
  <c r="O121" i="27" s="1"/>
  <c r="E117" i="27"/>
  <c r="O117" i="27" s="1"/>
  <c r="I113" i="27"/>
  <c r="S113" i="27" s="1"/>
  <c r="I109" i="27"/>
  <c r="S109" i="27" s="1"/>
  <c r="I105" i="27"/>
  <c r="S105" i="27" s="1"/>
  <c r="I101" i="27"/>
  <c r="S101" i="27" s="1"/>
  <c r="I97" i="27"/>
  <c r="S97" i="27" s="1"/>
  <c r="I93" i="27"/>
  <c r="S93" i="27" s="1"/>
  <c r="I89" i="27"/>
  <c r="S89" i="27" s="1"/>
  <c r="I168" i="27"/>
  <c r="S168" i="27" s="1"/>
  <c r="I160" i="27"/>
  <c r="S160" i="27" s="1"/>
  <c r="E113" i="27"/>
  <c r="O113" i="27" s="1"/>
  <c r="E109" i="27"/>
  <c r="O109" i="27" s="1"/>
  <c r="E105" i="27"/>
  <c r="O105" i="27" s="1"/>
  <c r="E101" i="27"/>
  <c r="O101" i="27" s="1"/>
  <c r="E191" i="27"/>
  <c r="O191" i="27" s="1"/>
  <c r="E99" i="27"/>
  <c r="O99" i="27" s="1"/>
  <c r="I98" i="27"/>
  <c r="S98" i="27" s="1"/>
  <c r="E97" i="27"/>
  <c r="O97" i="27" s="1"/>
  <c r="E95" i="27"/>
  <c r="O95" i="27" s="1"/>
  <c r="I94" i="27"/>
  <c r="S94" i="27" s="1"/>
  <c r="E93" i="27"/>
  <c r="O93" i="27" s="1"/>
  <c r="E91" i="27"/>
  <c r="O91" i="27" s="1"/>
  <c r="I90" i="27"/>
  <c r="S90" i="27" s="1"/>
  <c r="E89" i="27"/>
  <c r="O89" i="27" s="1"/>
  <c r="I84" i="27"/>
  <c r="S84" i="27" s="1"/>
  <c r="E84" i="27"/>
  <c r="O84" i="27" s="1"/>
  <c r="I80" i="27"/>
  <c r="S80" i="27" s="1"/>
  <c r="I76" i="27"/>
  <c r="S76" i="27" s="1"/>
  <c r="I72" i="27"/>
  <c r="S72" i="27" s="1"/>
  <c r="I71" i="27"/>
  <c r="S71" i="27" s="1"/>
  <c r="I67" i="27"/>
  <c r="S67" i="27" s="1"/>
  <c r="I63" i="27"/>
  <c r="S63" i="27" s="1"/>
  <c r="I59" i="27"/>
  <c r="S59" i="27" s="1"/>
  <c r="E56" i="27"/>
  <c r="O56" i="27" s="1"/>
  <c r="E52" i="27"/>
  <c r="O52" i="27" s="1"/>
  <c r="E48" i="27"/>
  <c r="O48" i="27" s="1"/>
  <c r="E44" i="27"/>
  <c r="O44" i="27" s="1"/>
  <c r="E40" i="27"/>
  <c r="O40" i="27" s="1"/>
  <c r="E80" i="27"/>
  <c r="O80" i="27" s="1"/>
  <c r="E76" i="27"/>
  <c r="O76" i="27" s="1"/>
  <c r="E72" i="27"/>
  <c r="O72" i="27" s="1"/>
  <c r="E68" i="27"/>
  <c r="O68" i="27" s="1"/>
  <c r="E55" i="27"/>
  <c r="O55" i="27" s="1"/>
  <c r="E51" i="27"/>
  <c r="O51" i="27" s="1"/>
  <c r="E47" i="27"/>
  <c r="O47" i="27" s="1"/>
  <c r="E43" i="27"/>
  <c r="O43" i="27" s="1"/>
  <c r="E39" i="27"/>
  <c r="O39" i="27" s="1"/>
  <c r="E35" i="27"/>
  <c r="O35" i="27" s="1"/>
  <c r="E31" i="27"/>
  <c r="O31" i="27" s="1"/>
  <c r="E27" i="27"/>
  <c r="O27" i="27" s="1"/>
  <c r="E23" i="27"/>
  <c r="O23" i="27" s="1"/>
  <c r="E71" i="27"/>
  <c r="O71" i="27" s="1"/>
  <c r="E67" i="27"/>
  <c r="O67" i="27" s="1"/>
  <c r="E63" i="27"/>
  <c r="O63" i="27" s="1"/>
  <c r="E59" i="27"/>
  <c r="O59" i="27" s="1"/>
  <c r="I55" i="27"/>
  <c r="S55" i="27" s="1"/>
  <c r="I51" i="27"/>
  <c r="S51" i="27" s="1"/>
  <c r="I47" i="27"/>
  <c r="S47" i="27" s="1"/>
  <c r="I43" i="27"/>
  <c r="S43" i="27" s="1"/>
  <c r="I39" i="27"/>
  <c r="S39" i="27" s="1"/>
  <c r="I35" i="27"/>
  <c r="S35" i="27" s="1"/>
  <c r="I31" i="27"/>
  <c r="S31" i="27" s="1"/>
  <c r="I27" i="27"/>
  <c r="S27" i="27" s="1"/>
  <c r="I23" i="27"/>
  <c r="S23" i="27" s="1"/>
  <c r="I68" i="27"/>
  <c r="S68" i="27" s="1"/>
  <c r="I64" i="27"/>
  <c r="S64" i="27" s="1"/>
  <c r="I60" i="27"/>
  <c r="S60" i="27" s="1"/>
  <c r="E7" i="27"/>
  <c r="O7" i="27" s="1"/>
  <c r="I11" i="27"/>
  <c r="S11" i="27" s="1"/>
  <c r="I14" i="27"/>
  <c r="S14" i="27" s="1"/>
  <c r="E17" i="27"/>
  <c r="O17" i="27" s="1"/>
  <c r="I18" i="27"/>
  <c r="S18" i="27" s="1"/>
  <c r="I26" i="27"/>
  <c r="S26" i="27" s="1"/>
  <c r="E26" i="27"/>
  <c r="O26" i="27" s="1"/>
  <c r="I30" i="27"/>
  <c r="S30" i="27" s="1"/>
  <c r="E30" i="27"/>
  <c r="O30" i="27" s="1"/>
  <c r="I34" i="27"/>
  <c r="S34" i="27" s="1"/>
  <c r="E34" i="27"/>
  <c r="O34" i="27" s="1"/>
  <c r="I38" i="27"/>
  <c r="S38" i="27" s="1"/>
  <c r="E38" i="27"/>
  <c r="O38" i="27" s="1"/>
  <c r="E41" i="27"/>
  <c r="O41" i="27" s="1"/>
  <c r="I42" i="27"/>
  <c r="S42" i="27" s="1"/>
  <c r="E42" i="27"/>
  <c r="O42" i="27" s="1"/>
  <c r="E45" i="27"/>
  <c r="O45" i="27" s="1"/>
  <c r="I46" i="27"/>
  <c r="S46" i="27" s="1"/>
  <c r="E46" i="27"/>
  <c r="O46" i="27" s="1"/>
  <c r="E49" i="27"/>
  <c r="O49" i="27" s="1"/>
  <c r="I50" i="27"/>
  <c r="S50" i="27" s="1"/>
  <c r="E50" i="27"/>
  <c r="O50" i="27" s="1"/>
  <c r="E53" i="27"/>
  <c r="O53" i="27" s="1"/>
  <c r="I54" i="27"/>
  <c r="S54" i="27" s="1"/>
  <c r="E54" i="27"/>
  <c r="O54" i="27" s="1"/>
  <c r="I82" i="27"/>
  <c r="S82" i="27" s="1"/>
  <c r="I86" i="27"/>
  <c r="S86" i="27" s="1"/>
  <c r="I24" i="27"/>
  <c r="S24" i="27" s="1"/>
  <c r="I28" i="27"/>
  <c r="S28" i="27" s="1"/>
  <c r="I32" i="27"/>
  <c r="S32" i="27" s="1"/>
  <c r="I36" i="27"/>
  <c r="S36" i="27" s="1"/>
  <c r="I40" i="27"/>
  <c r="S40" i="27" s="1"/>
  <c r="I44" i="27"/>
  <c r="S44" i="27" s="1"/>
  <c r="I48" i="27"/>
  <c r="S48" i="27" s="1"/>
  <c r="I52" i="27"/>
  <c r="S52" i="27" s="1"/>
  <c r="I56" i="27"/>
  <c r="S56" i="27" s="1"/>
  <c r="I57" i="27"/>
  <c r="S57" i="27" s="1"/>
  <c r="E57" i="27"/>
  <c r="O57" i="27" s="1"/>
  <c r="E60" i="27"/>
  <c r="O60" i="27" s="1"/>
  <c r="I61" i="27"/>
  <c r="S61" i="27" s="1"/>
  <c r="E61" i="27"/>
  <c r="O61" i="27" s="1"/>
  <c r="E64" i="27"/>
  <c r="O64" i="27" s="1"/>
  <c r="I65" i="27"/>
  <c r="S65" i="27" s="1"/>
  <c r="E65" i="27"/>
  <c r="O65" i="27" s="1"/>
  <c r="I69" i="27"/>
  <c r="S69" i="27" s="1"/>
  <c r="E69" i="27"/>
  <c r="O69" i="27" s="1"/>
  <c r="I73" i="27"/>
  <c r="S73" i="27" s="1"/>
  <c r="E73" i="27"/>
  <c r="O73" i="27" s="1"/>
  <c r="I77" i="27"/>
  <c r="S77" i="27" s="1"/>
  <c r="E77" i="27"/>
  <c r="O77" i="27" s="1"/>
  <c r="I41" i="27"/>
  <c r="S41" i="27" s="1"/>
  <c r="I45" i="27"/>
  <c r="S45" i="27" s="1"/>
  <c r="I49" i="27"/>
  <c r="S49" i="27" s="1"/>
  <c r="I53" i="27"/>
  <c r="S53" i="27" s="1"/>
  <c r="I58" i="27"/>
  <c r="S58" i="27" s="1"/>
  <c r="I62" i="27"/>
  <c r="S62" i="27" s="1"/>
  <c r="I66" i="27"/>
  <c r="S66" i="27" s="1"/>
  <c r="I70" i="27"/>
  <c r="S70" i="27" s="1"/>
  <c r="I74" i="27"/>
  <c r="S74" i="27" s="1"/>
  <c r="I78" i="27"/>
  <c r="S78" i="27" s="1"/>
  <c r="I88" i="27"/>
  <c r="S88" i="27" s="1"/>
  <c r="E88" i="27"/>
  <c r="O88" i="27" s="1"/>
  <c r="I127" i="27"/>
  <c r="S127" i="27" s="1"/>
  <c r="E127" i="27"/>
  <c r="O127" i="27" s="1"/>
  <c r="I131" i="27"/>
  <c r="S131" i="27" s="1"/>
  <c r="E131" i="27"/>
  <c r="O131" i="27" s="1"/>
  <c r="I135" i="27"/>
  <c r="S135" i="27" s="1"/>
  <c r="E135" i="27"/>
  <c r="O135" i="27" s="1"/>
  <c r="E139" i="27"/>
  <c r="O139" i="27" s="1"/>
  <c r="I139" i="27"/>
  <c r="S139" i="27" s="1"/>
  <c r="E81" i="27"/>
  <c r="O81" i="27" s="1"/>
  <c r="I81" i="27"/>
  <c r="S81" i="27" s="1"/>
  <c r="E85" i="27"/>
  <c r="O85" i="27" s="1"/>
  <c r="I85" i="27"/>
  <c r="S85" i="27" s="1"/>
  <c r="E90" i="27"/>
  <c r="O90" i="27" s="1"/>
  <c r="I92" i="27"/>
  <c r="S92" i="27" s="1"/>
  <c r="E92" i="27"/>
  <c r="O92" i="27" s="1"/>
  <c r="E94" i="27"/>
  <c r="O94" i="27" s="1"/>
  <c r="I96" i="27"/>
  <c r="S96" i="27" s="1"/>
  <c r="E96" i="27"/>
  <c r="O96" i="27" s="1"/>
  <c r="E98" i="27"/>
  <c r="O98" i="27" s="1"/>
  <c r="I102" i="27"/>
  <c r="S102" i="27" s="1"/>
  <c r="I106" i="27"/>
  <c r="S106" i="27" s="1"/>
  <c r="I110" i="27"/>
  <c r="S110" i="27" s="1"/>
  <c r="E58" i="27"/>
  <c r="O58" i="27" s="1"/>
  <c r="E62" i="27"/>
  <c r="O62" i="27" s="1"/>
  <c r="E66" i="27"/>
  <c r="O66" i="27" s="1"/>
  <c r="E70" i="27"/>
  <c r="O70" i="27" s="1"/>
  <c r="E74" i="27"/>
  <c r="O74" i="27" s="1"/>
  <c r="E78" i="27"/>
  <c r="O78" i="27" s="1"/>
  <c r="E82" i="27"/>
  <c r="O82" i="27" s="1"/>
  <c r="E86" i="27"/>
  <c r="O86" i="27" s="1"/>
  <c r="I114" i="27"/>
  <c r="S114" i="27" s="1"/>
  <c r="I118" i="27"/>
  <c r="S118" i="27" s="1"/>
  <c r="I122" i="27"/>
  <c r="S122" i="27" s="1"/>
  <c r="E102" i="27"/>
  <c r="O102" i="27" s="1"/>
  <c r="E106" i="27"/>
  <c r="O106" i="27" s="1"/>
  <c r="E110" i="27"/>
  <c r="O110" i="27" s="1"/>
  <c r="I115" i="27"/>
  <c r="S115" i="27" s="1"/>
  <c r="E115" i="27"/>
  <c r="O115" i="27" s="1"/>
  <c r="I119" i="27"/>
  <c r="S119" i="27" s="1"/>
  <c r="E119" i="27"/>
  <c r="O119" i="27" s="1"/>
  <c r="I123" i="27"/>
  <c r="S123" i="27" s="1"/>
  <c r="E123" i="27"/>
  <c r="O123" i="27" s="1"/>
  <c r="I91" i="27"/>
  <c r="S91" i="27" s="1"/>
  <c r="I95" i="27"/>
  <c r="S95" i="27" s="1"/>
  <c r="I99" i="27"/>
  <c r="S99" i="27" s="1"/>
  <c r="I103" i="27"/>
  <c r="S103" i="27" s="1"/>
  <c r="I107" i="27"/>
  <c r="S107" i="27" s="1"/>
  <c r="I111" i="27"/>
  <c r="S111" i="27" s="1"/>
  <c r="I116" i="27"/>
  <c r="S116" i="27" s="1"/>
  <c r="I120" i="27"/>
  <c r="S120" i="27" s="1"/>
  <c r="I124" i="27"/>
  <c r="S124" i="27" s="1"/>
  <c r="I128" i="27"/>
  <c r="S128" i="27" s="1"/>
  <c r="I132" i="27"/>
  <c r="S132" i="27" s="1"/>
  <c r="I136" i="27"/>
  <c r="S136" i="27" s="1"/>
  <c r="I142" i="27"/>
  <c r="S142" i="27" s="1"/>
  <c r="E142" i="27"/>
  <c r="O142" i="27" s="1"/>
  <c r="I177" i="27"/>
  <c r="S177" i="27" s="1"/>
  <c r="E177" i="27"/>
  <c r="O177" i="27" s="1"/>
  <c r="I185" i="27"/>
  <c r="S185" i="27" s="1"/>
  <c r="E185" i="27"/>
  <c r="O185" i="27" s="1"/>
  <c r="I192" i="27"/>
  <c r="S192" i="27" s="1"/>
  <c r="E192" i="27"/>
  <c r="O192" i="27" s="1"/>
  <c r="I100" i="27"/>
  <c r="S100" i="27" s="1"/>
  <c r="E100" i="27"/>
  <c r="O100" i="27" s="1"/>
  <c r="I104" i="27"/>
  <c r="S104" i="27" s="1"/>
  <c r="E104" i="27"/>
  <c r="O104" i="27" s="1"/>
  <c r="I108" i="27"/>
  <c r="S108" i="27" s="1"/>
  <c r="E108" i="27"/>
  <c r="O108" i="27" s="1"/>
  <c r="I112" i="27"/>
  <c r="S112" i="27" s="1"/>
  <c r="E112" i="27"/>
  <c r="O112" i="27" s="1"/>
  <c r="I146" i="27"/>
  <c r="S146" i="27" s="1"/>
  <c r="E146" i="27"/>
  <c r="O146" i="27" s="1"/>
  <c r="I150" i="27"/>
  <c r="S150" i="27" s="1"/>
  <c r="E150" i="27"/>
  <c r="O150" i="27" s="1"/>
  <c r="I181" i="27"/>
  <c r="S181" i="27" s="1"/>
  <c r="E181" i="27"/>
  <c r="O181" i="27" s="1"/>
  <c r="I189" i="27"/>
  <c r="S189" i="27" s="1"/>
  <c r="E189" i="27"/>
  <c r="O189" i="27" s="1"/>
  <c r="I140" i="27"/>
  <c r="S140" i="27" s="1"/>
  <c r="I144" i="27"/>
  <c r="S144" i="27" s="1"/>
  <c r="I148" i="27"/>
  <c r="S148" i="27" s="1"/>
  <c r="I152" i="27"/>
  <c r="S152" i="27" s="1"/>
  <c r="I153" i="27"/>
  <c r="S153" i="27" s="1"/>
  <c r="E153" i="27"/>
  <c r="O153" i="27" s="1"/>
  <c r="E156" i="27"/>
  <c r="O156" i="27" s="1"/>
  <c r="I157" i="27"/>
  <c r="S157" i="27" s="1"/>
  <c r="E157" i="27"/>
  <c r="O157" i="27" s="1"/>
  <c r="E160" i="27"/>
  <c r="O160" i="27" s="1"/>
  <c r="I161" i="27"/>
  <c r="S161" i="27" s="1"/>
  <c r="E161" i="27"/>
  <c r="O161" i="27" s="1"/>
  <c r="E164" i="27"/>
  <c r="O164" i="27" s="1"/>
  <c r="I165" i="27"/>
  <c r="S165" i="27" s="1"/>
  <c r="E165" i="27"/>
  <c r="O165" i="27" s="1"/>
  <c r="E168" i="27"/>
  <c r="O168" i="27" s="1"/>
  <c r="I169" i="27"/>
  <c r="S169" i="27" s="1"/>
  <c r="E169" i="27"/>
  <c r="O169" i="27" s="1"/>
  <c r="E172" i="27"/>
  <c r="O172" i="27" s="1"/>
  <c r="I173" i="27"/>
  <c r="S173" i="27" s="1"/>
  <c r="E173" i="27"/>
  <c r="O173" i="27" s="1"/>
  <c r="E116" i="27"/>
  <c r="O116" i="27" s="1"/>
  <c r="E120" i="27"/>
  <c r="O120" i="27" s="1"/>
  <c r="E124" i="27"/>
  <c r="O124" i="27" s="1"/>
  <c r="E128" i="27"/>
  <c r="O128" i="27" s="1"/>
  <c r="E132" i="27"/>
  <c r="O132" i="27" s="1"/>
  <c r="E136" i="27"/>
  <c r="O136" i="27" s="1"/>
  <c r="E140" i="27"/>
  <c r="O140" i="27" s="1"/>
  <c r="I141" i="27"/>
  <c r="S141" i="27" s="1"/>
  <c r="E144" i="27"/>
  <c r="O144" i="27" s="1"/>
  <c r="I145" i="27"/>
  <c r="S145" i="27" s="1"/>
  <c r="E148" i="27"/>
  <c r="O148" i="27" s="1"/>
  <c r="I149" i="27"/>
  <c r="S149" i="27" s="1"/>
  <c r="E152" i="27"/>
  <c r="O152" i="27" s="1"/>
  <c r="I154" i="27"/>
  <c r="S154" i="27" s="1"/>
  <c r="I158" i="27"/>
  <c r="S158" i="27" s="1"/>
  <c r="I162" i="27"/>
  <c r="S162" i="27" s="1"/>
  <c r="I166" i="27"/>
  <c r="S166" i="27" s="1"/>
  <c r="I170" i="27"/>
  <c r="S170" i="27" s="1"/>
  <c r="I174" i="27"/>
  <c r="S174" i="27" s="1"/>
  <c r="I191" i="27"/>
  <c r="S191" i="27" s="1"/>
  <c r="I197" i="27"/>
  <c r="S197" i="27" s="1"/>
  <c r="I201" i="27"/>
  <c r="S201" i="27" s="1"/>
  <c r="I205" i="27"/>
  <c r="S205" i="27" s="1"/>
  <c r="I209" i="27"/>
  <c r="S209" i="27" s="1"/>
  <c r="I179" i="27"/>
  <c r="S179" i="27" s="1"/>
  <c r="I183" i="27"/>
  <c r="S183" i="27" s="1"/>
  <c r="I187" i="27"/>
  <c r="S187" i="27" s="1"/>
  <c r="I193" i="27"/>
  <c r="S193" i="27" s="1"/>
  <c r="I212" i="27"/>
  <c r="S212" i="27" s="1"/>
  <c r="E212" i="27"/>
  <c r="O212" i="27" s="1"/>
  <c r="I216" i="27"/>
  <c r="S216" i="27" s="1"/>
  <c r="E216" i="27"/>
  <c r="O216" i="27" s="1"/>
  <c r="I220" i="27"/>
  <c r="S220" i="27" s="1"/>
  <c r="E220" i="27"/>
  <c r="O220" i="27" s="1"/>
  <c r="E154" i="27"/>
  <c r="O154" i="27" s="1"/>
  <c r="E158" i="27"/>
  <c r="O158" i="27" s="1"/>
  <c r="E162" i="27"/>
  <c r="O162" i="27" s="1"/>
  <c r="E166" i="27"/>
  <c r="O166" i="27" s="1"/>
  <c r="E170" i="27"/>
  <c r="O170" i="27" s="1"/>
  <c r="E174" i="27"/>
  <c r="O174" i="27" s="1"/>
  <c r="I176" i="27"/>
  <c r="S176" i="27" s="1"/>
  <c r="E179" i="27"/>
  <c r="O179" i="27" s="1"/>
  <c r="I180" i="27"/>
  <c r="S180" i="27" s="1"/>
  <c r="E183" i="27"/>
  <c r="O183" i="27" s="1"/>
  <c r="I184" i="27"/>
  <c r="S184" i="27" s="1"/>
  <c r="E187" i="27"/>
  <c r="O187" i="27" s="1"/>
  <c r="I188" i="27"/>
  <c r="S188" i="27" s="1"/>
  <c r="I195" i="27"/>
  <c r="S195" i="27" s="1"/>
  <c r="E195" i="27"/>
  <c r="O195" i="27" s="1"/>
  <c r="I199" i="27"/>
  <c r="S199" i="27" s="1"/>
  <c r="E199" i="27"/>
  <c r="O199" i="27" s="1"/>
  <c r="I203" i="27"/>
  <c r="S203" i="27" s="1"/>
  <c r="E203" i="27"/>
  <c r="O203" i="27" s="1"/>
  <c r="I207" i="27"/>
  <c r="S207" i="27" s="1"/>
  <c r="E207" i="27"/>
  <c r="O207" i="27" s="1"/>
  <c r="I213" i="27"/>
  <c r="S213" i="27" s="1"/>
  <c r="E213" i="27"/>
  <c r="O213" i="27" s="1"/>
  <c r="I217" i="27"/>
  <c r="S217" i="27" s="1"/>
  <c r="I218" i="27"/>
  <c r="S218" i="27" s="1"/>
  <c r="E225" i="27"/>
  <c r="O225" i="27" s="1"/>
  <c r="E193" i="27"/>
  <c r="O193" i="27" s="1"/>
  <c r="E197" i="27"/>
  <c r="O197" i="27" s="1"/>
  <c r="E201" i="27"/>
  <c r="O201" i="27" s="1"/>
  <c r="E205" i="27"/>
  <c r="O205" i="27" s="1"/>
  <c r="E209" i="27"/>
  <c r="O209" i="27" s="1"/>
  <c r="I225" i="27"/>
  <c r="S225" i="27" s="1"/>
  <c r="I222" i="27"/>
  <c r="S222" i="27" s="1"/>
  <c r="E222" i="27"/>
  <c r="O222" i="27" s="1"/>
  <c r="I226" i="27"/>
  <c r="S226" i="27" s="1"/>
  <c r="E226" i="27"/>
  <c r="O226" i="27" s="1"/>
  <c r="I230" i="27"/>
  <c r="S230" i="27" s="1"/>
  <c r="E230" i="27"/>
  <c r="O230" i="27" s="1"/>
  <c r="I232" i="27"/>
  <c r="S232" i="27" s="1"/>
  <c r="E217" i="27"/>
  <c r="O217" i="27" s="1"/>
  <c r="E221" i="27"/>
  <c r="O221" i="27" s="1"/>
  <c r="I221" i="27"/>
  <c r="S221" i="27" s="1"/>
  <c r="E218" i="27"/>
  <c r="O218" i="27" s="1"/>
  <c r="I224" i="27"/>
  <c r="S224" i="27" s="1"/>
  <c r="I228" i="27"/>
  <c r="S228" i="27" s="1"/>
  <c r="E228" i="27"/>
  <c r="O228" i="27" s="1"/>
  <c r="I234" i="27"/>
  <c r="S234" i="27" s="1"/>
  <c r="E234" i="27"/>
  <c r="O234" i="27" s="1"/>
  <c r="I238" i="27"/>
  <c r="S238" i="27" s="1"/>
  <c r="E238" i="27"/>
  <c r="O238" i="27" s="1"/>
  <c r="I242" i="27"/>
  <c r="S242" i="27" s="1"/>
  <c r="E242" i="27"/>
  <c r="O242" i="27" s="1"/>
  <c r="E246" i="27"/>
  <c r="O246" i="27" s="1"/>
  <c r="I246" i="27"/>
  <c r="S246" i="27" s="1"/>
  <c r="I254" i="27"/>
  <c r="S254" i="27" s="1"/>
  <c r="I258" i="27"/>
  <c r="S258" i="27" s="1"/>
  <c r="I250" i="27"/>
  <c r="S250" i="27" s="1"/>
  <c r="E250" i="27"/>
  <c r="O250" i="27" s="1"/>
  <c r="E232" i="27"/>
  <c r="O232" i="27" s="1"/>
  <c r="I252" i="27"/>
  <c r="S252" i="27" s="1"/>
  <c r="E252" i="27"/>
  <c r="O252" i="27" s="1"/>
  <c r="I256" i="27"/>
  <c r="S256" i="27" s="1"/>
  <c r="E256" i="27"/>
  <c r="O256" i="27" s="1"/>
  <c r="E260" i="27"/>
  <c r="O260" i="27" s="1"/>
  <c r="I260" i="27"/>
  <c r="S260" i="27" s="1"/>
  <c r="I263" i="27"/>
  <c r="S263" i="27" s="1"/>
  <c r="I267" i="27"/>
  <c r="S267" i="27" s="1"/>
  <c r="E254" i="27"/>
  <c r="O254" i="27" s="1"/>
  <c r="E258" i="27"/>
  <c r="O258" i="27" s="1"/>
  <c r="E263" i="27"/>
  <c r="O263" i="27" s="1"/>
  <c r="I264" i="27"/>
  <c r="S264" i="27" s="1"/>
  <c r="E267" i="27"/>
  <c r="O267" i="27" s="1"/>
  <c r="I268" i="27"/>
  <c r="S268" i="27" s="1"/>
  <c r="I261" i="27"/>
  <c r="S261" i="27" s="1"/>
  <c r="E261" i="27"/>
  <c r="O261" i="27" s="1"/>
  <c r="I265" i="27"/>
  <c r="S265" i="27" s="1"/>
  <c r="E265" i="27"/>
  <c r="O265" i="27" s="1"/>
  <c r="I269" i="27"/>
  <c r="S269" i="27" s="1"/>
  <c r="E269" i="27"/>
  <c r="O269" i="27" s="1"/>
  <c r="I273" i="27"/>
  <c r="S273" i="27" s="1"/>
  <c r="E273" i="27"/>
  <c r="O273" i="27" s="1"/>
  <c r="E277" i="27"/>
  <c r="O277" i="27" s="1"/>
  <c r="I277" i="27"/>
  <c r="S277" i="27" s="1"/>
  <c r="E281" i="27"/>
  <c r="O281" i="27" s="1"/>
  <c r="I281" i="27"/>
  <c r="S281" i="27" s="1"/>
  <c r="V81" i="23"/>
  <c r="U81" i="23"/>
  <c r="AL1" i="23"/>
  <c r="Z71" i="23"/>
  <c r="Y71" i="23"/>
  <c r="Z81" i="23"/>
  <c r="Y81" i="23"/>
  <c r="Z82" i="23"/>
  <c r="Y82" i="23"/>
  <c r="AC1" i="23"/>
  <c r="V71" i="23"/>
  <c r="U71" i="23"/>
  <c r="V82" i="23"/>
  <c r="U82" i="23"/>
  <c r="T71" i="23"/>
  <c r="T81" i="23"/>
  <c r="T82" i="23"/>
  <c r="T58" i="26"/>
  <c r="U58" i="26"/>
  <c r="V58" i="26"/>
  <c r="T56" i="26"/>
  <c r="U56" i="26"/>
  <c r="V56" i="26"/>
  <c r="T54" i="26"/>
  <c r="U54" i="26"/>
  <c r="V54" i="26"/>
  <c r="X63" i="26"/>
  <c r="Y63" i="26"/>
  <c r="Z63" i="26"/>
  <c r="X61" i="26"/>
  <c r="Y61" i="26"/>
  <c r="Z61" i="26"/>
  <c r="X59" i="26"/>
  <c r="Z59" i="26"/>
  <c r="Y59" i="26"/>
  <c r="X57" i="26"/>
  <c r="Z57" i="26"/>
  <c r="Y57" i="26"/>
  <c r="X64" i="26"/>
  <c r="Y64" i="26"/>
  <c r="T63" i="26"/>
  <c r="V63" i="26"/>
  <c r="U63" i="26"/>
  <c r="T61" i="26"/>
  <c r="V61" i="26"/>
  <c r="U61" i="26"/>
  <c r="T59" i="26"/>
  <c r="U59" i="26"/>
  <c r="V59" i="26"/>
  <c r="T57" i="26"/>
  <c r="U57" i="26"/>
  <c r="V57" i="26"/>
  <c r="T55" i="26"/>
  <c r="U55" i="26"/>
  <c r="V55" i="26"/>
  <c r="X62" i="26"/>
  <c r="Y62" i="26"/>
  <c r="Z62" i="26"/>
  <c r="X60" i="26"/>
  <c r="Y60" i="26"/>
  <c r="Z60" i="26"/>
  <c r="X58" i="26"/>
  <c r="Z58" i="26"/>
  <c r="Y58" i="26"/>
  <c r="X56" i="26"/>
  <c r="Z56" i="26"/>
  <c r="Y56" i="26"/>
  <c r="X54" i="26"/>
  <c r="Z54" i="26"/>
  <c r="Y54" i="26"/>
  <c r="T64" i="26"/>
  <c r="U64" i="26"/>
  <c r="T62" i="26"/>
  <c r="V62" i="26"/>
  <c r="U62" i="26"/>
  <c r="T60" i="26"/>
  <c r="V60" i="26"/>
  <c r="U60" i="26"/>
  <c r="X55" i="26"/>
  <c r="Z55" i="26"/>
  <c r="Y55" i="26"/>
  <c r="Z51" i="26"/>
  <c r="Z50" i="26"/>
  <c r="Y51" i="26"/>
  <c r="U51" i="26"/>
  <c r="Y50" i="26"/>
  <c r="U50" i="26"/>
  <c r="Y49" i="26"/>
  <c r="U49" i="26"/>
  <c r="Y48" i="26"/>
  <c r="U48" i="26"/>
  <c r="Y47" i="26"/>
  <c r="U47" i="26"/>
  <c r="V51" i="26"/>
  <c r="T46" i="26"/>
  <c r="X46" i="26"/>
  <c r="U46" i="26"/>
  <c r="Y46" i="26"/>
  <c r="U26" i="7"/>
  <c r="U27" i="7"/>
  <c r="Z27" i="7"/>
  <c r="H32" i="33"/>
  <c r="I32" i="33"/>
  <c r="K20" i="14"/>
  <c r="H31" i="33" s="1"/>
  <c r="L20" i="14"/>
  <c r="I31" i="33" s="1"/>
  <c r="AG8" i="23" l="1"/>
  <c r="AG9" i="23"/>
  <c r="AF9" i="23"/>
  <c r="AF10" i="23"/>
  <c r="AF11" i="23"/>
  <c r="AG5" i="23"/>
  <c r="AG13" i="23"/>
  <c r="AF8" i="23"/>
  <c r="AG4" i="23"/>
  <c r="AG12" i="23"/>
  <c r="AJ13" i="23"/>
  <c r="AI7" i="23"/>
  <c r="AF4" i="23"/>
  <c r="AF5" i="23"/>
  <c r="AF12" i="23"/>
  <c r="AG6" i="23"/>
  <c r="AG10" i="23"/>
  <c r="AJ10" i="23"/>
  <c r="AI12" i="23"/>
  <c r="AF6" i="23"/>
  <c r="AF7" i="23"/>
  <c r="AF13" i="23"/>
  <c r="AG7" i="23"/>
  <c r="AI8" i="23"/>
  <c r="AI13" i="23"/>
  <c r="AJ6" i="23"/>
  <c r="AJ5" i="23"/>
  <c r="AJ8" i="23"/>
  <c r="AI4" i="23"/>
  <c r="AI9" i="23"/>
  <c r="AJ7" i="23"/>
  <c r="AJ4" i="23"/>
  <c r="AI5" i="23"/>
  <c r="AI11" i="23"/>
  <c r="AI6" i="23"/>
  <c r="AI10" i="23"/>
  <c r="AJ11" i="23"/>
  <c r="AJ9" i="23"/>
  <c r="AM13" i="23"/>
  <c r="AM12" i="23"/>
  <c r="AM11" i="23"/>
  <c r="AM10" i="23"/>
  <c r="AM9" i="23"/>
  <c r="AM8" i="23"/>
  <c r="AM7" i="23"/>
  <c r="AM6" i="23"/>
  <c r="AM5" i="23"/>
  <c r="AM4" i="23"/>
  <c r="AL13" i="23"/>
  <c r="AL12" i="23"/>
  <c r="AL11" i="23"/>
  <c r="AL10" i="23"/>
  <c r="AL9" i="23"/>
  <c r="AL8" i="23"/>
  <c r="AL7" i="23"/>
  <c r="AL6" i="23"/>
  <c r="AL5" i="23"/>
  <c r="AL4" i="23"/>
  <c r="AC13" i="23"/>
  <c r="AC12" i="23"/>
  <c r="AC11" i="23"/>
  <c r="AC10" i="23"/>
  <c r="AC9" i="23"/>
  <c r="AC8" i="23"/>
  <c r="AC7" i="23"/>
  <c r="AC6" i="23"/>
  <c r="AC5" i="23"/>
  <c r="AC4" i="23"/>
  <c r="AD13" i="23"/>
  <c r="AD12" i="23"/>
  <c r="AD11" i="23"/>
  <c r="AD10" i="23"/>
  <c r="AD9" i="23"/>
  <c r="AD8" i="23"/>
  <c r="AD7" i="23"/>
  <c r="AD6" i="23"/>
  <c r="AD5" i="23"/>
  <c r="AD4" i="23"/>
  <c r="M19" i="14"/>
  <c r="J30" i="33" s="1"/>
  <c r="L19" i="14"/>
  <c r="I30" i="33" s="1"/>
  <c r="K19" i="14"/>
  <c r="H30" i="33" s="1"/>
  <c r="F50" i="7"/>
  <c r="Q50" i="7" s="1"/>
  <c r="F48" i="7"/>
  <c r="F36" i="7"/>
  <c r="F38" i="7"/>
  <c r="F40" i="7"/>
  <c r="F42" i="7"/>
  <c r="F44" i="7"/>
  <c r="F46" i="7"/>
  <c r="Q42" i="7" l="1"/>
  <c r="DE7" i="28"/>
  <c r="Q48" i="7"/>
  <c r="EC7" i="28"/>
  <c r="Q58" i="7"/>
  <c r="GW7" i="28"/>
  <c r="Q40" i="7"/>
  <c r="CW7" i="28"/>
  <c r="Q46" i="7"/>
  <c r="DU7" i="28"/>
  <c r="Q38" i="7"/>
  <c r="CO7" i="28"/>
  <c r="Q44" i="7"/>
  <c r="DM7" i="28"/>
  <c r="Q36" i="7"/>
  <c r="CG7" i="28"/>
  <c r="E48" i="26"/>
  <c r="H14" i="26"/>
  <c r="H5" i="26"/>
  <c r="F48" i="26" l="1"/>
  <c r="IF7" i="28" s="1"/>
  <c r="IE7" i="28"/>
  <c r="LK7" i="28"/>
  <c r="LW7" i="28"/>
  <c r="LN7" i="28"/>
  <c r="LZ7" i="28"/>
  <c r="LQ7" i="28"/>
  <c r="MC7" i="28"/>
  <c r="LT7" i="28"/>
  <c r="MF7" i="28"/>
  <c r="J19" i="14"/>
  <c r="H19" i="14"/>
  <c r="I19" i="14"/>
  <c r="I30" i="29" l="1"/>
  <c r="H30" i="29"/>
  <c r="J30" i="29"/>
  <c r="I8" i="26"/>
  <c r="I6" i="26"/>
  <c r="J6" i="26" l="1"/>
  <c r="C19" i="14" s="1"/>
  <c r="J7" i="26"/>
  <c r="D19" i="14" s="1"/>
  <c r="J8" i="26"/>
  <c r="E19" i="14" s="1"/>
  <c r="AL1" i="26"/>
  <c r="AI1" i="26"/>
  <c r="AC1" i="26"/>
  <c r="AF1" i="26"/>
  <c r="F57" i="23"/>
  <c r="QJ7" i="28" s="1"/>
  <c r="F58" i="23"/>
  <c r="QM7" i="28" s="1"/>
  <c r="F59" i="23"/>
  <c r="QP7" i="28" s="1"/>
  <c r="F60" i="23"/>
  <c r="QS7" i="28" s="1"/>
  <c r="F61" i="23"/>
  <c r="QV7" i="28" s="1"/>
  <c r="F62" i="23"/>
  <c r="QY7" i="28" s="1"/>
  <c r="F63" i="23"/>
  <c r="RB7" i="28" s="1"/>
  <c r="F64" i="23"/>
  <c r="RE7" i="28" s="1"/>
  <c r="H30" i="7"/>
  <c r="H31" i="7"/>
  <c r="H32" i="7"/>
  <c r="H33" i="7"/>
  <c r="H34" i="7"/>
  <c r="H35" i="7"/>
  <c r="H36" i="7"/>
  <c r="H37" i="7"/>
  <c r="H38" i="7"/>
  <c r="H39" i="7"/>
  <c r="H40" i="7"/>
  <c r="H41" i="7"/>
  <c r="H42" i="7"/>
  <c r="H43" i="7"/>
  <c r="H44" i="7"/>
  <c r="H45" i="7"/>
  <c r="H46" i="7"/>
  <c r="H47" i="7"/>
  <c r="H48" i="7"/>
  <c r="H49" i="7"/>
  <c r="H50" i="7"/>
  <c r="H51" i="7"/>
  <c r="H58" i="7"/>
  <c r="H59" i="7"/>
  <c r="H29" i="7"/>
  <c r="H28" i="7"/>
  <c r="S29" i="7" l="1"/>
  <c r="W29" i="7"/>
  <c r="S42" i="7"/>
  <c r="W42" i="7"/>
  <c r="S38" i="7"/>
  <c r="W38" i="7"/>
  <c r="W34" i="7"/>
  <c r="S34" i="7"/>
  <c r="W30" i="7"/>
  <c r="S30" i="7"/>
  <c r="S46" i="7"/>
  <c r="W46" i="7"/>
  <c r="S45" i="7"/>
  <c r="W45" i="7"/>
  <c r="S41" i="7"/>
  <c r="W41" i="7"/>
  <c r="S37" i="7"/>
  <c r="W37" i="7"/>
  <c r="S33" i="7"/>
  <c r="W33" i="7"/>
  <c r="W59" i="7"/>
  <c r="S59" i="7"/>
  <c r="S48" i="7"/>
  <c r="W48" i="7"/>
  <c r="S40" i="7"/>
  <c r="W40" i="7"/>
  <c r="S36" i="7"/>
  <c r="W36" i="7"/>
  <c r="W32" i="7"/>
  <c r="S32" i="7"/>
  <c r="S50" i="7"/>
  <c r="T60" i="7" s="1"/>
  <c r="W50" i="7"/>
  <c r="W49" i="7"/>
  <c r="S49" i="7"/>
  <c r="S58" i="7"/>
  <c r="W58" i="7"/>
  <c r="S44" i="7"/>
  <c r="W44" i="7"/>
  <c r="I18" i="7"/>
  <c r="I19" i="7"/>
  <c r="I20" i="7"/>
  <c r="I15" i="7"/>
  <c r="S28" i="7"/>
  <c r="I17" i="7"/>
  <c r="I16" i="7"/>
  <c r="W28" i="7"/>
  <c r="W51" i="7"/>
  <c r="S51" i="7"/>
  <c r="S47" i="7"/>
  <c r="W47" i="7"/>
  <c r="S43" i="7"/>
  <c r="W43" i="7"/>
  <c r="S39" i="7"/>
  <c r="W39" i="7"/>
  <c r="S35" i="7"/>
  <c r="W35" i="7"/>
  <c r="S31" i="7"/>
  <c r="W31" i="7"/>
  <c r="E30" i="29"/>
  <c r="E30" i="33"/>
  <c r="D30" i="29"/>
  <c r="D30" i="33"/>
  <c r="C30" i="29"/>
  <c r="C30" i="33"/>
  <c r="AJ19" i="26"/>
  <c r="AJ18" i="26"/>
  <c r="AJ17" i="26"/>
  <c r="AJ16" i="26"/>
  <c r="AJ15" i="26"/>
  <c r="AJ14" i="26"/>
  <c r="AJ13" i="26"/>
  <c r="AJ12" i="26"/>
  <c r="AJ11" i="26"/>
  <c r="AJ10" i="26"/>
  <c r="AJ9" i="26"/>
  <c r="AJ8" i="26"/>
  <c r="AI16" i="26"/>
  <c r="AI15" i="26"/>
  <c r="AI14" i="26"/>
  <c r="AI13" i="26"/>
  <c r="AI12" i="26"/>
  <c r="AI11" i="26"/>
  <c r="AI10" i="26"/>
  <c r="AI9" i="26"/>
  <c r="AI8" i="26"/>
  <c r="AI7" i="26"/>
  <c r="AI6" i="26"/>
  <c r="AI5" i="26"/>
  <c r="AI4" i="26"/>
  <c r="AJ7" i="26"/>
  <c r="AJ6" i="26"/>
  <c r="AI19" i="26"/>
  <c r="AI18" i="26"/>
  <c r="AI17" i="26"/>
  <c r="AJ4" i="26"/>
  <c r="AJ5" i="26"/>
  <c r="AD19" i="26"/>
  <c r="AD18" i="26"/>
  <c r="AD17" i="26"/>
  <c r="AD16" i="26"/>
  <c r="AD15" i="26"/>
  <c r="AD14" i="26"/>
  <c r="AD13" i="26"/>
  <c r="AD12" i="26"/>
  <c r="AD11" i="26"/>
  <c r="AD10" i="26"/>
  <c r="AD9" i="26"/>
  <c r="AC8" i="26"/>
  <c r="AC7" i="26"/>
  <c r="AC6" i="26"/>
  <c r="AC5" i="26"/>
  <c r="AC4" i="26"/>
  <c r="AC17" i="26"/>
  <c r="AC10" i="26"/>
  <c r="AC19" i="26"/>
  <c r="AC16" i="26"/>
  <c r="AC15" i="26"/>
  <c r="AC13" i="26"/>
  <c r="AC12" i="26"/>
  <c r="AC11" i="26"/>
  <c r="AC9" i="26"/>
  <c r="AD8" i="26"/>
  <c r="AD7" i="26"/>
  <c r="AD5" i="26"/>
  <c r="AD4" i="26"/>
  <c r="AC18" i="26"/>
  <c r="AC14" i="26"/>
  <c r="AD6" i="26"/>
  <c r="AF19" i="26"/>
  <c r="AF18" i="26"/>
  <c r="AF17" i="26"/>
  <c r="AG5" i="26"/>
  <c r="AG4" i="26"/>
  <c r="AF8" i="26"/>
  <c r="AF7" i="26"/>
  <c r="AF6" i="26"/>
  <c r="AF5" i="26"/>
  <c r="AF4" i="26"/>
  <c r="AG16" i="26"/>
  <c r="AG15" i="26"/>
  <c r="AG14" i="26"/>
  <c r="AG13" i="26"/>
  <c r="AG12" i="26"/>
  <c r="AG11" i="26"/>
  <c r="AG10" i="26"/>
  <c r="AG9" i="26"/>
  <c r="AG8" i="26"/>
  <c r="AG7" i="26"/>
  <c r="AG6" i="26"/>
  <c r="AG19" i="26"/>
  <c r="AG18" i="26"/>
  <c r="AG17" i="26"/>
  <c r="AF16" i="26"/>
  <c r="AF15" i="26"/>
  <c r="AF14" i="26"/>
  <c r="AF13" i="26"/>
  <c r="AF12" i="26"/>
  <c r="AF11" i="26"/>
  <c r="AF10" i="26"/>
  <c r="AF9" i="26"/>
  <c r="AL19" i="26"/>
  <c r="AL18" i="26"/>
  <c r="AL17" i="26"/>
  <c r="AM19" i="26"/>
  <c r="AM18" i="26"/>
  <c r="AM17" i="26"/>
  <c r="AM4" i="26"/>
  <c r="AM11" i="26"/>
  <c r="AM8" i="26"/>
  <c r="AL7" i="26"/>
  <c r="AL6" i="26"/>
  <c r="AL5" i="26"/>
  <c r="AL9" i="26"/>
  <c r="AM7" i="26"/>
  <c r="AM6" i="26"/>
  <c r="AM5" i="26"/>
  <c r="AL16" i="26"/>
  <c r="AL15" i="26"/>
  <c r="AL12" i="26"/>
  <c r="AL11" i="26"/>
  <c r="AL8" i="26"/>
  <c r="AM16" i="26"/>
  <c r="AM15" i="26"/>
  <c r="AM14" i="26"/>
  <c r="AM13" i="26"/>
  <c r="AM12" i="26"/>
  <c r="AM10" i="26"/>
  <c r="AM9" i="26"/>
  <c r="AL4" i="26"/>
  <c r="AL14" i="26"/>
  <c r="AL13" i="26"/>
  <c r="AL10" i="26"/>
  <c r="X61" i="7" l="1"/>
  <c r="X57" i="7"/>
  <c r="X55" i="7"/>
  <c r="X53" i="7"/>
  <c r="X58" i="7"/>
  <c r="Y58" i="7"/>
  <c r="Z58" i="7"/>
  <c r="X50" i="7"/>
  <c r="Y50" i="7"/>
  <c r="Z50" i="7"/>
  <c r="Z36" i="7"/>
  <c r="X36" i="7"/>
  <c r="Y36" i="7"/>
  <c r="X48" i="7"/>
  <c r="Y48" i="7"/>
  <c r="Z48" i="7"/>
  <c r="Z33" i="7"/>
  <c r="Y33" i="7"/>
  <c r="X33" i="7"/>
  <c r="Z41" i="7"/>
  <c r="Y41" i="7"/>
  <c r="X41" i="7"/>
  <c r="X46" i="7"/>
  <c r="Z46" i="7"/>
  <c r="Y46" i="7"/>
  <c r="T34" i="7"/>
  <c r="U34" i="7"/>
  <c r="V34" i="7"/>
  <c r="Z42" i="7"/>
  <c r="X42" i="7"/>
  <c r="Y42" i="7"/>
  <c r="T47" i="7"/>
  <c r="V47" i="7"/>
  <c r="U47" i="7"/>
  <c r="Z35" i="7"/>
  <c r="X35" i="7"/>
  <c r="Y35" i="7"/>
  <c r="Z43" i="7"/>
  <c r="X43" i="7"/>
  <c r="Y43" i="7"/>
  <c r="T51" i="7"/>
  <c r="V51" i="7"/>
  <c r="U51" i="7"/>
  <c r="V35" i="7"/>
  <c r="U35" i="7"/>
  <c r="T35" i="7"/>
  <c r="T43" i="7"/>
  <c r="U43" i="7"/>
  <c r="V43" i="7"/>
  <c r="X51" i="7"/>
  <c r="Y51" i="7"/>
  <c r="Z51" i="7"/>
  <c r="T28" i="7"/>
  <c r="T52" i="7"/>
  <c r="T56" i="7"/>
  <c r="V28" i="7"/>
  <c r="U28" i="7"/>
  <c r="T54" i="7"/>
  <c r="U58" i="7"/>
  <c r="T58" i="7"/>
  <c r="V58" i="7"/>
  <c r="T50" i="7"/>
  <c r="V50" i="7"/>
  <c r="U50" i="7"/>
  <c r="T36" i="7"/>
  <c r="V36" i="7"/>
  <c r="U36" i="7"/>
  <c r="T48" i="7"/>
  <c r="U48" i="7"/>
  <c r="V48" i="7"/>
  <c r="T33" i="7"/>
  <c r="V33" i="7"/>
  <c r="U33" i="7"/>
  <c r="V41" i="7"/>
  <c r="T41" i="7"/>
  <c r="U41" i="7"/>
  <c r="T46" i="7"/>
  <c r="V46" i="7"/>
  <c r="U46" i="7"/>
  <c r="Z34" i="7"/>
  <c r="X34" i="7"/>
  <c r="Y34" i="7"/>
  <c r="T42" i="7"/>
  <c r="U42" i="7"/>
  <c r="V42" i="7"/>
  <c r="T39" i="7"/>
  <c r="U39" i="7"/>
  <c r="V39" i="7"/>
  <c r="X31" i="7"/>
  <c r="Z31" i="7"/>
  <c r="Y31" i="7"/>
  <c r="Z39" i="7"/>
  <c r="X39" i="7"/>
  <c r="Y39" i="7"/>
  <c r="X47" i="7"/>
  <c r="Y47" i="7"/>
  <c r="Z47" i="7"/>
  <c r="X28" i="7"/>
  <c r="Z28" i="7"/>
  <c r="Y28" i="7"/>
  <c r="Z44" i="7"/>
  <c r="X44" i="7"/>
  <c r="Y44" i="7"/>
  <c r="T49" i="7"/>
  <c r="U49" i="7"/>
  <c r="V49" i="7"/>
  <c r="T32" i="7"/>
  <c r="U32" i="7"/>
  <c r="V32" i="7"/>
  <c r="Z40" i="7"/>
  <c r="X40" i="7"/>
  <c r="Y40" i="7"/>
  <c r="T59" i="7"/>
  <c r="V59" i="7"/>
  <c r="U59" i="7"/>
  <c r="Z37" i="7"/>
  <c r="X37" i="7"/>
  <c r="Y37" i="7"/>
  <c r="Z45" i="7"/>
  <c r="X45" i="7"/>
  <c r="Y45" i="7"/>
  <c r="T30" i="7"/>
  <c r="V30" i="7"/>
  <c r="U30" i="7"/>
  <c r="Z38" i="7"/>
  <c r="X38" i="7"/>
  <c r="Y38" i="7"/>
  <c r="X29" i="7"/>
  <c r="Y29" i="7"/>
  <c r="Z29" i="7"/>
  <c r="T31" i="7"/>
  <c r="V31" i="7"/>
  <c r="U31" i="7"/>
  <c r="T44" i="7"/>
  <c r="U44" i="7"/>
  <c r="V44" i="7"/>
  <c r="X49" i="7"/>
  <c r="Z49" i="7"/>
  <c r="Y49" i="7"/>
  <c r="X32" i="7"/>
  <c r="Y32" i="7"/>
  <c r="Z32" i="7"/>
  <c r="V40" i="7"/>
  <c r="T40" i="7"/>
  <c r="U40" i="7"/>
  <c r="X59" i="7"/>
  <c r="Z59" i="7"/>
  <c r="Y59" i="7"/>
  <c r="T37" i="7"/>
  <c r="V37" i="7"/>
  <c r="U37" i="7"/>
  <c r="V45" i="7"/>
  <c r="T45" i="7"/>
  <c r="U45" i="7"/>
  <c r="X30" i="7"/>
  <c r="Y30" i="7"/>
  <c r="Z30" i="7"/>
  <c r="T38" i="7"/>
  <c r="U38" i="7"/>
  <c r="V38" i="7"/>
  <c r="T29" i="7"/>
  <c r="V29" i="7"/>
  <c r="U29" i="7"/>
  <c r="J20" i="14"/>
  <c r="I20" i="14"/>
  <c r="H20" i="14"/>
  <c r="O56" i="23"/>
  <c r="O55" i="23"/>
  <c r="O26" i="23"/>
  <c r="O25" i="23"/>
  <c r="O24" i="23"/>
  <c r="J31" i="29" l="1"/>
  <c r="H31" i="29"/>
  <c r="I31" i="29"/>
  <c r="I32" i="29"/>
  <c r="J32" i="29"/>
  <c r="H32" i="29" l="1"/>
  <c r="F13" i="3"/>
  <c r="C17" i="14" s="1"/>
  <c r="F14" i="3"/>
  <c r="D17" i="14" s="1"/>
  <c r="D28" i="29" l="1"/>
  <c r="D28" i="33"/>
  <c r="C28" i="29"/>
  <c r="C28" i="33"/>
  <c r="O51" i="23"/>
  <c r="I12" i="23" l="1"/>
  <c r="J12" i="23" s="1"/>
  <c r="G20" i="14" l="1"/>
  <c r="I8" i="23"/>
  <c r="I7" i="23"/>
  <c r="I6" i="23"/>
  <c r="I11" i="23"/>
  <c r="J11" i="23" s="1"/>
  <c r="G31" i="29" l="1"/>
  <c r="G31" i="33"/>
  <c r="F20" i="14"/>
  <c r="J7" i="23"/>
  <c r="D20" i="14" s="1"/>
  <c r="J8" i="23"/>
  <c r="E20" i="14" s="1"/>
  <c r="J6" i="23"/>
  <c r="C20" i="14" s="1"/>
  <c r="F31" i="29" l="1"/>
  <c r="F31" i="33"/>
  <c r="D31" i="29"/>
  <c r="D31" i="33"/>
  <c r="C31" i="29"/>
  <c r="C31" i="33"/>
  <c r="E31" i="29"/>
  <c r="E31" i="33"/>
  <c r="F32" i="29" l="1"/>
  <c r="F32" i="33"/>
  <c r="G32" i="29" l="1"/>
  <c r="G32" i="33"/>
  <c r="E32" i="29"/>
  <c r="E32" i="33"/>
  <c r="F28" i="7"/>
  <c r="F30" i="7"/>
  <c r="F32" i="7"/>
  <c r="F34" i="7"/>
  <c r="F26" i="7"/>
  <c r="AS7" i="28" s="1"/>
  <c r="Q28" i="7" l="1"/>
  <c r="BA7" i="28"/>
  <c r="Q32" i="7"/>
  <c r="BQ7" i="28"/>
  <c r="Q34" i="7"/>
  <c r="BY7" i="28"/>
  <c r="Q30" i="7"/>
  <c r="BI7" i="28"/>
  <c r="C32" i="29"/>
  <c r="C32" i="33"/>
  <c r="I12" i="7"/>
  <c r="I11" i="7"/>
  <c r="Q26" i="7"/>
  <c r="D32" i="29" l="1"/>
  <c r="D32" i="33"/>
  <c r="I6" i="7"/>
  <c r="I7" i="7"/>
  <c r="I8" i="7"/>
  <c r="J8" i="7" l="1"/>
  <c r="J20" i="7"/>
  <c r="M18" i="14" s="1"/>
  <c r="J29" i="33" s="1"/>
  <c r="J19" i="7"/>
  <c r="L18" i="14" s="1"/>
  <c r="I29" i="33" s="1"/>
  <c r="J15" i="7"/>
  <c r="J16" i="7"/>
  <c r="J17" i="7"/>
  <c r="J18" i="7"/>
  <c r="K18" i="14" s="1"/>
  <c r="H29" i="33" s="1"/>
  <c r="J7" i="7"/>
  <c r="J6" i="7"/>
  <c r="H18" i="14" l="1"/>
  <c r="I18" i="14"/>
  <c r="J11" i="7"/>
  <c r="F18" i="14" s="1"/>
  <c r="J12" i="7"/>
  <c r="G18" i="14" s="1"/>
  <c r="J18" i="14"/>
  <c r="E18" i="14"/>
  <c r="T26" i="7"/>
  <c r="AL1" i="7"/>
  <c r="X27" i="7"/>
  <c r="C18" i="14"/>
  <c r="AF1" i="7"/>
  <c r="D18" i="14"/>
  <c r="D29" i="29" l="1"/>
  <c r="D29" i="33"/>
  <c r="G29" i="29"/>
  <c r="G29" i="33"/>
  <c r="E29" i="29"/>
  <c r="E29" i="33"/>
  <c r="F29" i="29"/>
  <c r="F29" i="33"/>
  <c r="C29" i="29"/>
  <c r="C29" i="33"/>
  <c r="J29" i="29"/>
  <c r="AF20" i="7"/>
  <c r="AF21" i="7"/>
  <c r="AG20" i="7"/>
  <c r="AG21" i="7"/>
  <c r="AL20" i="7"/>
  <c r="AL21" i="7"/>
  <c r="AM20" i="7"/>
  <c r="AM21" i="7"/>
  <c r="I29" i="29"/>
  <c r="H29" i="29"/>
  <c r="AL14" i="7"/>
  <c r="AM17" i="7"/>
  <c r="AL9" i="7"/>
  <c r="AL15" i="7"/>
  <c r="AM16" i="7"/>
  <c r="AM10" i="7"/>
  <c r="AL19" i="7"/>
  <c r="AL4" i="7"/>
  <c r="AM18" i="7"/>
  <c r="AM8" i="7"/>
  <c r="AM19" i="7"/>
  <c r="AL13" i="7"/>
  <c r="AM7" i="7"/>
  <c r="AM5" i="7"/>
  <c r="AM13" i="7"/>
  <c r="AM14" i="7"/>
  <c r="AL17" i="7"/>
  <c r="AL6" i="7"/>
  <c r="AM15" i="7"/>
  <c r="AL8" i="7"/>
  <c r="AL12" i="7"/>
  <c r="AL16" i="7"/>
  <c r="AL10" i="7"/>
  <c r="AM11" i="7"/>
  <c r="AL11" i="7"/>
  <c r="AM12" i="7"/>
  <c r="AL18" i="7"/>
  <c r="AL5" i="7"/>
  <c r="AM9" i="7"/>
  <c r="AL7" i="7"/>
  <c r="AM6" i="7"/>
  <c r="AG10" i="7"/>
  <c r="AF10" i="7"/>
  <c r="AG13" i="7"/>
  <c r="AG6" i="7"/>
  <c r="AG14" i="7"/>
  <c r="AG12" i="7"/>
  <c r="AF14" i="7"/>
  <c r="AG7" i="7"/>
  <c r="AF15" i="7"/>
  <c r="AF11" i="7"/>
  <c r="AG18" i="7"/>
  <c r="AF18" i="7"/>
  <c r="AG5" i="7"/>
  <c r="AG15" i="7"/>
  <c r="AG19" i="7"/>
  <c r="AF8" i="7"/>
  <c r="AF7" i="7"/>
  <c r="AG9" i="7"/>
  <c r="AF17" i="7"/>
  <c r="AF5" i="7"/>
  <c r="AG16" i="7"/>
  <c r="AF19" i="7"/>
  <c r="AG8" i="7"/>
  <c r="AF6" i="7"/>
  <c r="AF9" i="7"/>
  <c r="AF12" i="7"/>
  <c r="AG11" i="7"/>
  <c r="AF16" i="7"/>
  <c r="AF13" i="7"/>
  <c r="AG17" i="7"/>
  <c r="AI1" i="7"/>
  <c r="AC1" i="7"/>
  <c r="AC21" i="7" s="1"/>
  <c r="AG4" i="7"/>
  <c r="AM4" i="7"/>
  <c r="AI20" i="7" l="1"/>
  <c r="AI21" i="7"/>
  <c r="AJ20" i="7"/>
  <c r="AJ21" i="7"/>
  <c r="AC20" i="7"/>
  <c r="AD20" i="7"/>
  <c r="AD21" i="7"/>
  <c r="AF4" i="7"/>
  <c r="AI12" i="7"/>
  <c r="AI6" i="7"/>
  <c r="AI4" i="7"/>
  <c r="AI9" i="7"/>
  <c r="AI18" i="7"/>
  <c r="AI19" i="7"/>
  <c r="AJ16" i="7"/>
  <c r="AI11" i="7"/>
  <c r="AI7" i="7"/>
  <c r="AJ18" i="7"/>
  <c r="AJ15" i="7"/>
  <c r="AI14" i="7"/>
  <c r="AJ12" i="7"/>
  <c r="AJ5" i="7"/>
  <c r="AJ14" i="7"/>
  <c r="AI17" i="7"/>
  <c r="AJ7" i="7"/>
  <c r="AJ4" i="7"/>
  <c r="AI10" i="7"/>
  <c r="AI16" i="7"/>
  <c r="AJ10" i="7"/>
  <c r="AI5" i="7"/>
  <c r="AJ17" i="7"/>
  <c r="AI15" i="7"/>
  <c r="AJ8" i="7"/>
  <c r="AJ19" i="7"/>
  <c r="AJ9" i="7"/>
  <c r="AI8" i="7"/>
  <c r="AI13" i="7"/>
  <c r="AJ13" i="7"/>
  <c r="AJ11" i="7"/>
  <c r="AJ6" i="7"/>
  <c r="AC17" i="7"/>
  <c r="AC16" i="7"/>
  <c r="AC6" i="7"/>
  <c r="AC19" i="7"/>
  <c r="AC9" i="7"/>
  <c r="AC18" i="7"/>
  <c r="AC7" i="7"/>
  <c r="AD4" i="7"/>
  <c r="AD14" i="7"/>
  <c r="AD19" i="7"/>
  <c r="AC10" i="7"/>
  <c r="AD15" i="7"/>
  <c r="AC14" i="7"/>
  <c r="AD5" i="7"/>
  <c r="AC8" i="7"/>
  <c r="AC11" i="7"/>
  <c r="AD9" i="7"/>
  <c r="AC12" i="7"/>
  <c r="AD13" i="7"/>
  <c r="AD11" i="7"/>
  <c r="AD8" i="7"/>
  <c r="AD10" i="7"/>
  <c r="AC13" i="7"/>
  <c r="AD17" i="7"/>
  <c r="AD18" i="7"/>
  <c r="AD7" i="7"/>
  <c r="AC4" i="7"/>
  <c r="AD6" i="7"/>
  <c r="AD16" i="7"/>
  <c r="AC5" i="7"/>
  <c r="AD12" i="7"/>
  <c r="AC15" i="7"/>
  <c r="I12" i="26" l="1"/>
  <c r="J12" i="26" s="1"/>
  <c r="I11" i="26"/>
  <c r="J11" i="26" s="1"/>
  <c r="F19" i="14" l="1"/>
  <c r="G19" i="14"/>
  <c r="D80" i="29"/>
  <c r="G30" i="29" l="1"/>
  <c r="G30" i="33"/>
  <c r="F30" i="29"/>
  <c r="F30" i="33"/>
  <c r="K155" i="27"/>
  <c r="L27" i="27"/>
  <c r="Q118" i="27"/>
  <c r="R217" i="27"/>
  <c r="Q34" i="27"/>
  <c r="G128" i="27"/>
  <c r="H173" i="27"/>
  <c r="G92" i="27"/>
  <c r="U194" i="27"/>
  <c r="V150" i="27"/>
  <c r="U268" i="27"/>
  <c r="R34" i="27"/>
  <c r="L3" i="27"/>
  <c r="Q172" i="27"/>
  <c r="H65" i="27"/>
  <c r="K178" i="27"/>
  <c r="K263" i="27"/>
  <c r="L124" i="27"/>
  <c r="U54" i="27"/>
  <c r="H21" i="27"/>
  <c r="R78" i="27"/>
  <c r="R224" i="27"/>
  <c r="R271" i="27"/>
  <c r="V91" i="27"/>
  <c r="Q275" i="27"/>
  <c r="R99" i="27"/>
  <c r="U275" i="27"/>
  <c r="G130" i="27"/>
  <c r="G57" i="27"/>
  <c r="L106" i="27"/>
  <c r="K271" i="27"/>
  <c r="Q196" i="27"/>
  <c r="L98" i="27"/>
  <c r="Q156" i="27"/>
  <c r="K62" i="27"/>
  <c r="G64" i="27"/>
  <c r="R204" i="27"/>
  <c r="U68" i="27"/>
  <c r="V206" i="27"/>
  <c r="U246" i="27"/>
  <c r="V126" i="27"/>
  <c r="H27" i="27"/>
  <c r="R102" i="27"/>
  <c r="K58" i="27"/>
  <c r="L102" i="27"/>
  <c r="H234" i="27"/>
  <c r="V158" i="27"/>
  <c r="U279" i="27"/>
  <c r="G3" i="27"/>
  <c r="V257" i="27"/>
  <c r="K229" i="27"/>
  <c r="G183" i="27"/>
  <c r="U172" i="27"/>
  <c r="R135" i="27"/>
  <c r="K257" i="27"/>
  <c r="H243" i="27"/>
  <c r="Q112" i="27"/>
  <c r="K241" i="27"/>
  <c r="L220" i="27"/>
  <c r="H233" i="27"/>
  <c r="K99" i="27"/>
  <c r="K14" i="27"/>
  <c r="V94" i="27"/>
  <c r="U225" i="27"/>
  <c r="L7" i="27"/>
  <c r="L36" i="27"/>
  <c r="U6" i="27"/>
  <c r="Q252" i="27"/>
  <c r="Q43" i="27"/>
  <c r="Q82" i="27"/>
  <c r="U67" i="27"/>
  <c r="G118" i="27"/>
  <c r="H201" i="27"/>
  <c r="L176" i="27"/>
  <c r="U245" i="27"/>
  <c r="L14" i="27"/>
  <c r="K118" i="27"/>
  <c r="U185" i="27"/>
  <c r="L60" i="27"/>
  <c r="U14" i="27"/>
  <c r="K115" i="27"/>
  <c r="H180" i="27"/>
  <c r="V164" i="27"/>
  <c r="U181" i="27"/>
  <c r="G125" i="27"/>
  <c r="U30" i="27"/>
  <c r="R72" i="27"/>
  <c r="Q273" i="27"/>
  <c r="H254" i="27"/>
  <c r="U72" i="27"/>
  <c r="G28" i="27"/>
  <c r="V222" i="27"/>
  <c r="L197" i="27"/>
  <c r="H271" i="27"/>
  <c r="K278" i="27"/>
  <c r="U230" i="27"/>
  <c r="L201" i="27"/>
  <c r="U228" i="27"/>
  <c r="R214" i="27"/>
  <c r="R76" i="27"/>
  <c r="R262" i="27"/>
  <c r="H176" i="27"/>
  <c r="U65" i="27"/>
  <c r="G174" i="27"/>
  <c r="L89" i="27"/>
  <c r="G99" i="27"/>
  <c r="L229" i="27"/>
  <c r="U24" i="27"/>
  <c r="L242" i="27"/>
  <c r="H205" i="27"/>
  <c r="H74" i="27"/>
  <c r="V203" i="27"/>
  <c r="L240" i="27"/>
  <c r="R234" i="27"/>
  <c r="V212" i="27"/>
  <c r="U141" i="27"/>
  <c r="K76" i="27"/>
  <c r="G16" i="27"/>
  <c r="H175" i="27"/>
  <c r="R27" i="27"/>
  <c r="R184" i="27"/>
  <c r="U101" i="27"/>
  <c r="Q200" i="27"/>
  <c r="V278" i="27"/>
  <c r="K177" i="27"/>
  <c r="L189" i="27"/>
  <c r="U144" i="27"/>
  <c r="L200" i="27"/>
  <c r="Q62" i="27"/>
  <c r="L238" i="27"/>
  <c r="R138" i="27"/>
  <c r="L259" i="27"/>
  <c r="L160" i="27"/>
  <c r="H121" i="27"/>
  <c r="U252" i="27"/>
  <c r="K255" i="27"/>
  <c r="V219" i="27"/>
  <c r="Q209" i="27"/>
  <c r="L175" i="27"/>
  <c r="H69" i="27"/>
  <c r="K96" i="27"/>
  <c r="K5" i="27"/>
  <c r="R172" i="27"/>
  <c r="H172" i="27"/>
  <c r="G180" i="27"/>
  <c r="L105" i="27"/>
  <c r="R148" i="27"/>
  <c r="R194" i="27"/>
  <c r="L173" i="27"/>
  <c r="U231" i="27"/>
  <c r="V259" i="27"/>
  <c r="R209" i="27"/>
  <c r="G84" i="27"/>
  <c r="U168" i="27"/>
  <c r="G175" i="27"/>
  <c r="G198" i="27"/>
  <c r="Q144" i="27"/>
  <c r="G271" i="27"/>
  <c r="U124" i="27"/>
  <c r="H63" i="27"/>
  <c r="G136" i="27"/>
  <c r="L233" i="27"/>
  <c r="K56" i="27"/>
  <c r="L186" i="27"/>
  <c r="R216" i="27"/>
  <c r="L260" i="27"/>
  <c r="K9" i="27"/>
  <c r="H61" i="27"/>
  <c r="K131" i="27"/>
  <c r="G112" i="27"/>
  <c r="K210" i="27"/>
  <c r="L204" i="27"/>
  <c r="V90" i="27"/>
  <c r="U229" i="27"/>
  <c r="G68" i="27"/>
  <c r="R144" i="27"/>
  <c r="G242" i="27"/>
  <c r="K110" i="27"/>
  <c r="K152" i="27"/>
  <c r="G89" i="27"/>
  <c r="R265" i="27"/>
  <c r="R26" i="27"/>
  <c r="U62" i="27"/>
  <c r="K71" i="27"/>
  <c r="Q117" i="27"/>
  <c r="K270" i="27"/>
  <c r="R186" i="27"/>
  <c r="V188" i="27"/>
  <c r="Q57" i="27"/>
  <c r="Q166" i="27"/>
  <c r="U73" i="27"/>
  <c r="V279" i="27"/>
  <c r="K23" i="27"/>
  <c r="K30" i="27"/>
  <c r="H136" i="27"/>
  <c r="K70" i="27"/>
  <c r="K141" i="27"/>
  <c r="H9" i="27"/>
  <c r="L42" i="27"/>
  <c r="V66" i="27"/>
  <c r="R52" i="27"/>
  <c r="R105" i="27"/>
  <c r="R169" i="27"/>
  <c r="H252" i="27"/>
  <c r="L101" i="27"/>
  <c r="Q133" i="27"/>
  <c r="V228" i="27"/>
  <c r="Q259" i="27"/>
  <c r="G234" i="27"/>
  <c r="L23" i="27"/>
  <c r="G238" i="27"/>
  <c r="G225" i="27"/>
  <c r="V35" i="27"/>
  <c r="V48" i="27"/>
  <c r="H157" i="27"/>
  <c r="L213" i="27"/>
  <c r="V25" i="27"/>
  <c r="V26" i="27"/>
  <c r="U211" i="27"/>
  <c r="H108" i="27"/>
  <c r="R53" i="27"/>
  <c r="L16" i="27"/>
  <c r="U165" i="27"/>
  <c r="G36" i="27"/>
  <c r="H93" i="27"/>
  <c r="G15" i="27"/>
  <c r="H124" i="27"/>
  <c r="K100" i="27"/>
  <c r="G163" i="27"/>
  <c r="H84" i="27"/>
  <c r="R242" i="27"/>
  <c r="G121" i="27"/>
  <c r="K218" i="27"/>
  <c r="L26" i="27"/>
  <c r="K252" i="27"/>
  <c r="H218" i="27"/>
  <c r="R91" i="27"/>
  <c r="L171" i="27"/>
  <c r="G146" i="27"/>
  <c r="R32" i="27"/>
  <c r="Q258" i="27"/>
  <c r="K108" i="27"/>
  <c r="K114" i="27"/>
  <c r="K136" i="27"/>
  <c r="L254" i="27"/>
  <c r="R222" i="27"/>
  <c r="K87" i="27"/>
  <c r="R281" i="27"/>
  <c r="U267" i="27"/>
  <c r="G151" i="27"/>
  <c r="G168" i="27"/>
  <c r="Q39" i="27"/>
  <c r="V187" i="27"/>
  <c r="K107" i="27"/>
  <c r="U216" i="27"/>
  <c r="V217" i="27"/>
  <c r="H165" i="27"/>
  <c r="H92" i="27"/>
  <c r="K224" i="27"/>
  <c r="H267" i="27"/>
  <c r="K213" i="27"/>
  <c r="V237" i="27"/>
  <c r="U60" i="27"/>
  <c r="L35" i="27"/>
  <c r="Q32" i="27"/>
  <c r="R64" i="27"/>
  <c r="R112" i="27"/>
  <c r="K4" i="27"/>
  <c r="Q145" i="27"/>
  <c r="V232" i="27"/>
  <c r="V231" i="27"/>
  <c r="U43" i="27"/>
  <c r="K261" i="27"/>
  <c r="R130" i="27"/>
  <c r="V194" i="27"/>
  <c r="V32" i="27"/>
  <c r="H97" i="27"/>
  <c r="K199" i="27"/>
  <c r="G44" i="27"/>
  <c r="G54" i="27"/>
  <c r="Q59" i="27"/>
  <c r="U22" i="27"/>
  <c r="H23" i="27"/>
  <c r="V69" i="27"/>
  <c r="V280" i="27"/>
  <c r="U259" i="27"/>
  <c r="G152" i="27"/>
  <c r="G186" i="27"/>
  <c r="V134" i="27"/>
  <c r="R179" i="27"/>
  <c r="Q11" i="27"/>
  <c r="K61" i="27"/>
  <c r="G264" i="27"/>
  <c r="Q162" i="27"/>
  <c r="V73" i="27"/>
  <c r="L265" i="27"/>
  <c r="K39" i="27"/>
  <c r="K267" i="27"/>
  <c r="L78" i="27"/>
  <c r="Q111" i="27"/>
  <c r="G164" i="27"/>
  <c r="R174" i="27"/>
  <c r="G273" i="27"/>
  <c r="U117" i="27"/>
  <c r="K85" i="27"/>
  <c r="H169" i="27"/>
  <c r="V93" i="27"/>
  <c r="L185" i="27"/>
  <c r="G193" i="27"/>
  <c r="K195" i="27"/>
  <c r="Q40" i="27"/>
  <c r="V254" i="27"/>
  <c r="H106" i="27"/>
  <c r="Q53" i="27"/>
  <c r="V230" i="27"/>
  <c r="H28" i="27"/>
  <c r="V33" i="27"/>
  <c r="G277" i="27"/>
  <c r="V170" i="27"/>
  <c r="U85" i="27"/>
  <c r="K251" i="27"/>
  <c r="R81" i="27"/>
  <c r="L97" i="27"/>
  <c r="U199" i="27"/>
  <c r="L179" i="27"/>
  <c r="G27" i="27"/>
  <c r="U89" i="27"/>
  <c r="K74" i="27"/>
  <c r="V189" i="27"/>
  <c r="L118" i="27"/>
  <c r="U31" i="27"/>
  <c r="Q208" i="27"/>
  <c r="G59" i="27"/>
  <c r="G83" i="27"/>
  <c r="L207" i="27"/>
  <c r="U253" i="27"/>
  <c r="K204" i="27"/>
  <c r="G116" i="27"/>
  <c r="H265" i="27"/>
  <c r="Q70" i="27"/>
  <c r="H57" i="27"/>
  <c r="K159" i="27"/>
  <c r="G106" i="27"/>
  <c r="G61" i="27"/>
  <c r="K63" i="27"/>
  <c r="Q51" i="27"/>
  <c r="K184" i="27"/>
  <c r="V233" i="27"/>
  <c r="U102" i="27"/>
  <c r="R280" i="27"/>
  <c r="G139" i="27"/>
  <c r="R273" i="27"/>
  <c r="V38" i="27"/>
  <c r="U126" i="27"/>
  <c r="Q136" i="27"/>
  <c r="K222" i="27"/>
  <c r="U251" i="27"/>
  <c r="G76" i="27"/>
  <c r="L125" i="27"/>
  <c r="K120" i="27"/>
  <c r="U100" i="27"/>
  <c r="K244" i="27"/>
  <c r="V4" i="27"/>
  <c r="U140" i="27"/>
  <c r="Q159" i="27"/>
  <c r="H164" i="27"/>
  <c r="V105" i="27"/>
  <c r="K220" i="27"/>
  <c r="R259" i="27"/>
  <c r="U81" i="27"/>
  <c r="V62" i="27"/>
  <c r="U274" i="27"/>
  <c r="Q125" i="27"/>
  <c r="G187" i="27"/>
  <c r="G274" i="27"/>
  <c r="Q167" i="27"/>
  <c r="R206" i="27"/>
  <c r="Q148" i="27"/>
  <c r="H226" i="27"/>
  <c r="Q168" i="27"/>
  <c r="K97" i="27"/>
  <c r="K129" i="27"/>
  <c r="Q47" i="27"/>
  <c r="K191" i="27"/>
  <c r="G216" i="27"/>
  <c r="L8" i="27"/>
  <c r="L142" i="27"/>
  <c r="L127" i="27"/>
  <c r="L13" i="27"/>
  <c r="Q199" i="27"/>
  <c r="L226" i="27"/>
  <c r="G244" i="27"/>
  <c r="G165" i="27"/>
  <c r="L247" i="27"/>
  <c r="V223" i="27"/>
  <c r="K69" i="27"/>
  <c r="L214" i="27"/>
  <c r="V275" i="27"/>
  <c r="Q38" i="27"/>
  <c r="H186" i="27"/>
  <c r="U74" i="27"/>
  <c r="V147" i="27"/>
  <c r="Q231" i="27"/>
  <c r="Q128" i="27"/>
  <c r="K166" i="27"/>
  <c r="V119" i="27"/>
  <c r="V14" i="27"/>
  <c r="R208" i="27"/>
  <c r="K109" i="27"/>
  <c r="Q205" i="27"/>
  <c r="H60" i="27"/>
  <c r="K82" i="27"/>
  <c r="Q15" i="27"/>
  <c r="V89" i="27"/>
  <c r="H100" i="27"/>
  <c r="R18" i="27"/>
  <c r="H251" i="27"/>
  <c r="K106" i="27"/>
  <c r="R60" i="27"/>
  <c r="Q278" i="27"/>
  <c r="H183" i="27"/>
  <c r="K260" i="27"/>
  <c r="K35" i="27"/>
  <c r="G218" i="27"/>
  <c r="G154" i="27"/>
  <c r="K81" i="27"/>
  <c r="V34" i="27"/>
  <c r="R89" i="27"/>
  <c r="V196" i="27"/>
  <c r="U222" i="27"/>
  <c r="Q244" i="27"/>
  <c r="U132" i="27"/>
  <c r="V128" i="27"/>
  <c r="H76" i="27"/>
  <c r="H156" i="27"/>
  <c r="Q215" i="27"/>
  <c r="L157" i="27"/>
  <c r="R240" i="27"/>
  <c r="H195" i="27"/>
  <c r="H236" i="27"/>
  <c r="R158" i="27"/>
  <c r="Q63" i="27"/>
  <c r="H25" i="27"/>
  <c r="K239" i="27"/>
  <c r="H196" i="27"/>
  <c r="H221" i="27"/>
  <c r="L162" i="27"/>
  <c r="G109" i="27"/>
  <c r="Q129" i="27"/>
  <c r="K77" i="27"/>
  <c r="G190" i="27"/>
  <c r="U27" i="27"/>
  <c r="K46" i="27"/>
  <c r="V234" i="27"/>
  <c r="Q191" i="27"/>
  <c r="L202" i="27"/>
  <c r="Q101" i="27"/>
  <c r="L256" i="27"/>
  <c r="H102" i="27"/>
  <c r="U254" i="27"/>
  <c r="V227" i="27"/>
  <c r="G220" i="27"/>
  <c r="H153" i="27"/>
  <c r="Q127" i="27"/>
  <c r="U148" i="27"/>
  <c r="G2" i="27"/>
  <c r="G115" i="27"/>
  <c r="K40" i="27"/>
  <c r="U128" i="27"/>
  <c r="L54" i="27"/>
  <c r="H52" i="27"/>
  <c r="V37" i="27"/>
  <c r="V185" i="27"/>
  <c r="U270" i="27"/>
  <c r="Q204" i="27"/>
  <c r="Q104" i="27"/>
  <c r="R17" i="27"/>
  <c r="Q77" i="27"/>
  <c r="Q236" i="27"/>
  <c r="H129" i="27"/>
  <c r="H81" i="27"/>
  <c r="V180" i="27"/>
  <c r="U197" i="27"/>
  <c r="K221" i="27"/>
  <c r="R68" i="27"/>
  <c r="Q86" i="27"/>
  <c r="K277" i="27"/>
  <c r="Q160" i="27"/>
  <c r="R267" i="27"/>
  <c r="L152" i="27"/>
  <c r="H8" i="27"/>
  <c r="V19" i="27"/>
  <c r="Q114" i="27"/>
  <c r="U103" i="27"/>
  <c r="K139" i="27"/>
  <c r="U196" i="27"/>
  <c r="G43" i="27"/>
  <c r="G66" i="27"/>
  <c r="L170" i="27"/>
  <c r="H212" i="27"/>
  <c r="H147" i="27"/>
  <c r="K112" i="27"/>
  <c r="V111" i="27"/>
  <c r="K211" i="27"/>
  <c r="K179" i="27"/>
  <c r="G143" i="27"/>
  <c r="K280" i="27"/>
  <c r="G29" i="27"/>
  <c r="L149" i="27"/>
  <c r="U111" i="27"/>
  <c r="Q271" i="27"/>
  <c r="K15" i="27"/>
  <c r="G231" i="27"/>
  <c r="L261" i="27"/>
  <c r="G4" i="27"/>
  <c r="V141" i="27"/>
  <c r="L241" i="27"/>
  <c r="V72" i="27"/>
  <c r="K165" i="27"/>
  <c r="U272" i="27"/>
  <c r="R66" i="27"/>
  <c r="Q31" i="27"/>
  <c r="K151" i="27"/>
  <c r="K276" i="27"/>
  <c r="R40" i="27"/>
  <c r="L48" i="27"/>
  <c r="G42" i="27"/>
  <c r="G60" i="27"/>
  <c r="H220" i="27"/>
  <c r="L12" i="27"/>
  <c r="R87" i="27"/>
  <c r="G40" i="27"/>
  <c r="H16" i="27"/>
  <c r="H132" i="27"/>
  <c r="V27" i="27"/>
  <c r="U264" i="27"/>
  <c r="V65" i="27"/>
  <c r="Q76" i="27"/>
  <c r="H134" i="27"/>
  <c r="G144" i="27"/>
  <c r="V78" i="27"/>
  <c r="U262" i="27"/>
  <c r="R30" i="27"/>
  <c r="H88" i="27"/>
  <c r="R197" i="27"/>
  <c r="K32" i="27"/>
  <c r="H245" i="27"/>
  <c r="G58" i="27"/>
  <c r="H2" i="27"/>
  <c r="L134" i="27"/>
  <c r="U271" i="27"/>
  <c r="V224" i="27"/>
  <c r="U58" i="27"/>
  <c r="G206" i="27"/>
  <c r="V166" i="27"/>
  <c r="H109" i="27"/>
  <c r="L167" i="27"/>
  <c r="Q245" i="27"/>
  <c r="L251" i="27"/>
  <c r="K33" i="27"/>
  <c r="H48" i="27"/>
  <c r="H187" i="27"/>
  <c r="V157" i="27"/>
  <c r="U261" i="27"/>
  <c r="Q41" i="27"/>
  <c r="V56" i="27"/>
  <c r="R277" i="27"/>
  <c r="G229" i="27"/>
  <c r="R253" i="27"/>
  <c r="V24" i="27"/>
  <c r="V249" i="27"/>
  <c r="Q256" i="27"/>
  <c r="V271" i="27"/>
  <c r="U97" i="27"/>
  <c r="V7" i="27"/>
  <c r="G281" i="27"/>
  <c r="H20" i="27"/>
  <c r="L79" i="27"/>
  <c r="R97" i="27"/>
  <c r="K119" i="27"/>
  <c r="G81" i="27"/>
  <c r="G18" i="27"/>
  <c r="G202" i="27"/>
  <c r="L264" i="27"/>
  <c r="G33" i="27"/>
  <c r="Q71" i="27"/>
  <c r="G166" i="27"/>
  <c r="Q206" i="27"/>
  <c r="V199" i="27"/>
  <c r="H33" i="27"/>
  <c r="V270" i="27"/>
  <c r="Q126" i="27"/>
  <c r="R125" i="27"/>
  <c r="L163" i="27"/>
  <c r="H122" i="27"/>
  <c r="H230" i="27"/>
  <c r="U257" i="27"/>
  <c r="U164" i="27"/>
  <c r="R62" i="27"/>
  <c r="V117" i="27"/>
  <c r="L69" i="27"/>
  <c r="G98" i="27"/>
  <c r="Q216" i="27"/>
  <c r="U13" i="27"/>
  <c r="L223" i="27"/>
  <c r="G150" i="27"/>
  <c r="R266" i="27"/>
  <c r="G272" i="27"/>
  <c r="K124" i="27"/>
  <c r="H75" i="27"/>
  <c r="U186" i="27"/>
  <c r="V67" i="27"/>
  <c r="V108" i="27"/>
  <c r="G250" i="27"/>
  <c r="Q83" i="27"/>
  <c r="V242" i="27"/>
  <c r="K182" i="27"/>
  <c r="K121" i="27"/>
  <c r="V87" i="27"/>
  <c r="K192" i="27"/>
  <c r="G221" i="27"/>
  <c r="H125" i="27"/>
  <c r="G6" i="27"/>
  <c r="U256" i="27"/>
  <c r="K274" i="27"/>
  <c r="R48" i="27"/>
  <c r="V174" i="27"/>
  <c r="H223" i="27"/>
  <c r="R245" i="27"/>
  <c r="V169" i="27"/>
  <c r="K111" i="27"/>
  <c r="Q224" i="27"/>
  <c r="L156" i="27"/>
  <c r="K230" i="27"/>
  <c r="Q21" i="27"/>
  <c r="Q37" i="27"/>
  <c r="R255" i="27"/>
  <c r="K190" i="27"/>
  <c r="G38" i="27"/>
  <c r="L212" i="27"/>
  <c r="K72" i="27"/>
  <c r="G243" i="27"/>
  <c r="G213" i="27"/>
  <c r="H10" i="27"/>
  <c r="H71" i="27"/>
  <c r="V213" i="27"/>
  <c r="L39" i="27"/>
  <c r="V82" i="27"/>
  <c r="Q190" i="27"/>
  <c r="V11" i="27"/>
  <c r="G72" i="27"/>
  <c r="V146" i="27"/>
  <c r="U150" i="27"/>
  <c r="Q214" i="27"/>
  <c r="L244" i="27"/>
  <c r="R10" i="27"/>
  <c r="K75" i="27"/>
  <c r="V218" i="27"/>
  <c r="L236" i="27"/>
  <c r="G267" i="27"/>
  <c r="R279" i="27"/>
  <c r="G46" i="27"/>
  <c r="L252" i="27"/>
  <c r="K214" i="27"/>
  <c r="Q3" i="27"/>
  <c r="U19" i="27"/>
  <c r="H246" i="27"/>
  <c r="L128" i="27"/>
  <c r="Q153" i="27"/>
  <c r="G37" i="27"/>
  <c r="U244" i="27"/>
  <c r="Q243" i="27"/>
  <c r="Q79" i="27"/>
  <c r="Q18" i="27"/>
  <c r="R244" i="27"/>
  <c r="R139" i="27"/>
  <c r="L250" i="27"/>
  <c r="K101" i="27"/>
  <c r="K27" i="27"/>
  <c r="V165" i="27"/>
  <c r="G157" i="27"/>
  <c r="L80" i="27"/>
  <c r="Q219" i="27"/>
  <c r="R274" i="27"/>
  <c r="V191" i="27"/>
  <c r="L218" i="27"/>
  <c r="V136" i="27"/>
  <c r="G211" i="27"/>
  <c r="U234" i="27"/>
  <c r="R191" i="27"/>
  <c r="K161" i="27"/>
  <c r="G56" i="27"/>
  <c r="Q87" i="27"/>
  <c r="R215" i="27"/>
  <c r="G188" i="27"/>
  <c r="V118" i="27"/>
  <c r="R22" i="27"/>
  <c r="U238" i="27"/>
  <c r="K49" i="27"/>
  <c r="Q239" i="27"/>
  <c r="R178" i="27"/>
  <c r="L10" i="27"/>
  <c r="H117" i="27"/>
  <c r="Q69" i="27"/>
  <c r="U45" i="27"/>
  <c r="K163" i="27"/>
  <c r="L216" i="27"/>
  <c r="Q248" i="27"/>
  <c r="L194" i="27"/>
  <c r="H127" i="27"/>
  <c r="H42" i="27"/>
  <c r="V201" i="27"/>
  <c r="H39" i="27"/>
  <c r="K102" i="27"/>
  <c r="Q154" i="27"/>
  <c r="L46" i="27"/>
  <c r="K187" i="27"/>
  <c r="V132" i="27"/>
  <c r="G117" i="27"/>
  <c r="H38" i="27"/>
  <c r="R6" i="27"/>
  <c r="K7" i="27"/>
  <c r="G268" i="27"/>
  <c r="U151" i="27"/>
  <c r="U23" i="27"/>
  <c r="L53" i="27"/>
  <c r="R200" i="27"/>
  <c r="Q170" i="27"/>
  <c r="R166" i="27"/>
  <c r="Q6" i="27"/>
  <c r="U247" i="27"/>
  <c r="H203" i="27"/>
  <c r="K189" i="27"/>
  <c r="H224" i="27"/>
  <c r="U105" i="27"/>
  <c r="R143" i="27"/>
  <c r="G160" i="27"/>
  <c r="K29" i="27"/>
  <c r="H43" i="27"/>
  <c r="H35" i="27"/>
  <c r="U134" i="27"/>
  <c r="K130" i="27"/>
  <c r="U248" i="27"/>
  <c r="R74" i="27"/>
  <c r="K44" i="27"/>
  <c r="G155" i="27"/>
  <c r="L64" i="27"/>
  <c r="U176" i="27"/>
  <c r="V31" i="27"/>
  <c r="Q183" i="27"/>
  <c r="V95" i="27"/>
  <c r="G45" i="27"/>
  <c r="H50" i="27"/>
  <c r="Q198" i="27"/>
  <c r="R75" i="27"/>
  <c r="L137" i="27"/>
  <c r="K219" i="27"/>
  <c r="H178" i="27"/>
  <c r="H7" i="27"/>
  <c r="L159" i="27"/>
  <c r="U119" i="27"/>
  <c r="H83" i="27"/>
  <c r="L184" i="27"/>
  <c r="G142" i="27"/>
  <c r="Q177" i="27"/>
  <c r="Q274" i="27"/>
  <c r="G70" i="27"/>
  <c r="Q96" i="27"/>
  <c r="V200" i="27"/>
  <c r="L21" i="27"/>
  <c r="Q272" i="27"/>
  <c r="G141" i="27"/>
  <c r="U146" i="27"/>
  <c r="R254" i="27"/>
  <c r="V240" i="27"/>
  <c r="H141" i="27"/>
  <c r="V59" i="27"/>
  <c r="U195" i="27"/>
  <c r="H46" i="27"/>
  <c r="R223" i="27"/>
  <c r="G10" i="27"/>
  <c r="Q89" i="27"/>
  <c r="G126" i="27"/>
  <c r="G200" i="27"/>
  <c r="H116" i="27"/>
  <c r="Q234" i="27"/>
  <c r="K193" i="27"/>
  <c r="K240" i="27"/>
  <c r="K20" i="27"/>
  <c r="U130" i="27"/>
  <c r="H26" i="27"/>
  <c r="H67" i="27"/>
  <c r="H85" i="27"/>
  <c r="K48" i="27"/>
  <c r="R180" i="27"/>
  <c r="H72" i="27"/>
  <c r="U235" i="27"/>
  <c r="H79" i="27"/>
  <c r="L190" i="27"/>
  <c r="K269" i="27"/>
  <c r="K149" i="27"/>
  <c r="L99" i="27"/>
  <c r="U258" i="27"/>
  <c r="R156" i="27"/>
  <c r="K265" i="27"/>
  <c r="U157" i="27"/>
  <c r="U39" i="27"/>
  <c r="R108" i="27"/>
  <c r="U41" i="27"/>
  <c r="R122" i="27"/>
  <c r="G199" i="27"/>
  <c r="Q184" i="27"/>
  <c r="U224" i="27"/>
  <c r="Q264" i="27"/>
  <c r="H255" i="27"/>
  <c r="Q121" i="27"/>
  <c r="G156" i="27"/>
  <c r="R260" i="27"/>
  <c r="G135" i="27"/>
  <c r="U153" i="27"/>
  <c r="R36" i="27"/>
  <c r="Q90" i="27"/>
  <c r="L239" i="27"/>
  <c r="U241" i="27"/>
  <c r="R46" i="27"/>
  <c r="L165" i="27"/>
  <c r="K238" i="27"/>
  <c r="L136" i="27"/>
  <c r="G189" i="27"/>
  <c r="L47" i="27"/>
  <c r="U79" i="27"/>
  <c r="V197" i="27"/>
  <c r="U169" i="27"/>
  <c r="R51" i="27"/>
  <c r="V198" i="27"/>
  <c r="L71" i="27"/>
  <c r="V253" i="27"/>
  <c r="R84" i="27"/>
  <c r="U213" i="27"/>
  <c r="U64" i="27"/>
  <c r="L25" i="27"/>
  <c r="R41" i="27"/>
  <c r="R31" i="27"/>
  <c r="G9" i="27"/>
  <c r="U32" i="27"/>
  <c r="R196" i="27"/>
  <c r="R137" i="27"/>
  <c r="R131" i="27"/>
  <c r="V112" i="27"/>
  <c r="U18" i="27"/>
  <c r="H133" i="27"/>
  <c r="V81" i="27"/>
  <c r="H29" i="27"/>
  <c r="U218" i="27"/>
  <c r="L18" i="27"/>
  <c r="U46" i="27"/>
  <c r="K31" i="27"/>
  <c r="H207" i="27"/>
  <c r="H158" i="27"/>
  <c r="V138" i="27"/>
  <c r="L232" i="27"/>
  <c r="K248" i="27"/>
  <c r="U69" i="27"/>
  <c r="L219" i="27"/>
  <c r="H177" i="27"/>
  <c r="R100" i="27"/>
  <c r="H114" i="27"/>
  <c r="V23" i="27"/>
  <c r="R213" i="27"/>
  <c r="V236" i="27"/>
  <c r="R107" i="27"/>
  <c r="Q67" i="27"/>
  <c r="K103" i="27"/>
  <c r="R21" i="27"/>
  <c r="K202" i="27"/>
  <c r="K18" i="27"/>
  <c r="G204" i="27"/>
  <c r="G247" i="27"/>
  <c r="G162" i="27"/>
  <c r="R226" i="27"/>
  <c r="R8" i="27"/>
  <c r="K55" i="27"/>
  <c r="H78" i="27"/>
  <c r="G265" i="27"/>
  <c r="U187" i="27"/>
  <c r="H179" i="27"/>
  <c r="V272" i="27"/>
  <c r="K243" i="27"/>
  <c r="H148" i="27"/>
  <c r="K13" i="27"/>
  <c r="R199" i="27"/>
  <c r="L96" i="27"/>
  <c r="G127" i="27"/>
  <c r="L199" i="27"/>
  <c r="L210" i="27"/>
  <c r="G65" i="27"/>
  <c r="H40" i="27"/>
  <c r="R173" i="27"/>
  <c r="L122" i="27"/>
  <c r="Q254" i="27"/>
  <c r="R268" i="27"/>
  <c r="U173" i="27"/>
  <c r="R272" i="27"/>
  <c r="U233" i="27"/>
  <c r="V195" i="27"/>
  <c r="K231" i="27"/>
  <c r="U7" i="27"/>
  <c r="U47" i="27"/>
  <c r="L268" i="27"/>
  <c r="U136" i="27"/>
  <c r="G120" i="27"/>
  <c r="V9" i="27"/>
  <c r="L153" i="27"/>
  <c r="K188" i="27"/>
  <c r="L230" i="27"/>
  <c r="K43" i="27"/>
  <c r="Q98" i="27"/>
  <c r="R98" i="27"/>
  <c r="G82" i="27"/>
  <c r="G21" i="27"/>
  <c r="V131" i="27"/>
  <c r="U87" i="27"/>
  <c r="Q33" i="27"/>
  <c r="V139" i="27"/>
  <c r="Q185" i="27"/>
  <c r="H13" i="27"/>
  <c r="V92" i="27"/>
  <c r="K22" i="27"/>
  <c r="K181" i="27"/>
  <c r="G251" i="27"/>
  <c r="K65" i="27"/>
  <c r="K217" i="27"/>
  <c r="K41" i="27"/>
  <c r="G77" i="27"/>
  <c r="Q229" i="27"/>
  <c r="R187" i="27"/>
  <c r="H142" i="27"/>
  <c r="H222" i="27"/>
  <c r="L246" i="27"/>
  <c r="G224" i="27"/>
  <c r="Q95" i="27"/>
  <c r="Q181" i="27"/>
  <c r="V184" i="27"/>
  <c r="R168" i="27"/>
  <c r="K200" i="27"/>
  <c r="K201" i="27"/>
  <c r="R93" i="27"/>
  <c r="L129" i="27"/>
  <c r="H170" i="27"/>
  <c r="U5" i="27"/>
  <c r="H104" i="27"/>
  <c r="V244" i="27"/>
  <c r="V124" i="27"/>
  <c r="L95" i="27"/>
  <c r="U221" i="27"/>
  <c r="G74" i="27"/>
  <c r="L52" i="27"/>
  <c r="H162" i="27"/>
  <c r="R106" i="27"/>
  <c r="Q9" i="27"/>
  <c r="V265" i="27"/>
  <c r="L93" i="27"/>
  <c r="Q26" i="27"/>
  <c r="Q138" i="27"/>
  <c r="U143" i="27"/>
  <c r="U260" i="27"/>
  <c r="H98" i="27"/>
  <c r="R152" i="27"/>
  <c r="Q180" i="27"/>
  <c r="H237" i="27"/>
  <c r="G103" i="27"/>
  <c r="Q80" i="27"/>
  <c r="Q269" i="27"/>
  <c r="K235" i="27"/>
  <c r="H208" i="27"/>
  <c r="R207" i="27"/>
  <c r="G253" i="27"/>
  <c r="U104" i="27"/>
  <c r="R115" i="27"/>
  <c r="V149" i="27"/>
  <c r="R61" i="27"/>
  <c r="G222" i="27"/>
  <c r="Q84" i="27"/>
  <c r="R146" i="27"/>
  <c r="V214" i="27"/>
  <c r="K38" i="27"/>
  <c r="V122" i="27"/>
  <c r="U250" i="27"/>
  <c r="H263" i="27"/>
  <c r="K88" i="27"/>
  <c r="L67" i="27"/>
  <c r="V162" i="27"/>
  <c r="H238" i="27"/>
  <c r="H268" i="27"/>
  <c r="V190" i="27"/>
  <c r="G5" i="27"/>
  <c r="U142" i="27"/>
  <c r="G31" i="27"/>
  <c r="G258" i="27"/>
  <c r="V229" i="27"/>
  <c r="R59" i="27"/>
  <c r="K175" i="27"/>
  <c r="L29" i="27"/>
  <c r="L109" i="27"/>
  <c r="L209" i="27"/>
  <c r="L180" i="27"/>
  <c r="K160" i="27"/>
  <c r="G22" i="27"/>
  <c r="H96" i="27"/>
  <c r="Q52" i="27"/>
  <c r="R263" i="27"/>
  <c r="L237" i="27"/>
  <c r="V143" i="27"/>
  <c r="G48" i="27"/>
  <c r="Q65" i="27"/>
  <c r="R247" i="27"/>
  <c r="U3" i="27"/>
  <c r="V41" i="27"/>
  <c r="H239" i="27"/>
  <c r="L155" i="27"/>
  <c r="H277" i="27"/>
  <c r="Q115" i="27"/>
  <c r="V173" i="27"/>
  <c r="K148" i="27"/>
  <c r="K259" i="27"/>
  <c r="H160" i="27"/>
  <c r="K203" i="27"/>
  <c r="H202" i="27"/>
  <c r="V50" i="27"/>
  <c r="L280" i="27"/>
  <c r="G170" i="27"/>
  <c r="L191" i="27"/>
  <c r="U36" i="27"/>
  <c r="H101" i="27"/>
  <c r="Q220" i="27"/>
  <c r="L92" i="27"/>
  <c r="R120" i="27"/>
  <c r="R164" i="27"/>
  <c r="G94" i="27"/>
  <c r="Q25" i="27"/>
  <c r="R11" i="27"/>
  <c r="Q73" i="27"/>
  <c r="H41" i="27"/>
  <c r="L11" i="27"/>
  <c r="Q140" i="27"/>
  <c r="H225" i="27"/>
  <c r="U152" i="27"/>
  <c r="Q147" i="27"/>
  <c r="U4" i="27"/>
  <c r="U75" i="27"/>
  <c r="R269" i="27"/>
  <c r="G208" i="27"/>
  <c r="L221" i="27"/>
  <c r="V178" i="27"/>
  <c r="K227" i="27"/>
  <c r="H272" i="27"/>
  <c r="K122" i="27"/>
  <c r="V160" i="27"/>
  <c r="R236" i="27"/>
  <c r="G255" i="27"/>
  <c r="G217" i="27"/>
  <c r="K16" i="27"/>
  <c r="V262" i="27"/>
  <c r="R261" i="27"/>
  <c r="L145" i="27"/>
  <c r="U177" i="27"/>
  <c r="G240" i="27"/>
  <c r="R203" i="27"/>
  <c r="U208" i="27"/>
  <c r="R239" i="27"/>
  <c r="K186" i="27"/>
  <c r="H198" i="27"/>
  <c r="L222" i="27"/>
  <c r="Q213" i="27"/>
  <c r="H188" i="27"/>
  <c r="G223" i="27"/>
  <c r="H184" i="27"/>
  <c r="Q72" i="27"/>
  <c r="Q68" i="27"/>
  <c r="U125" i="27"/>
  <c r="Q241" i="27"/>
  <c r="K154" i="27"/>
  <c r="G101" i="27"/>
  <c r="U80" i="27"/>
  <c r="Q149" i="27"/>
  <c r="L198" i="27"/>
  <c r="K12" i="27"/>
  <c r="Q120" i="27"/>
  <c r="Q174" i="27"/>
  <c r="Q228" i="27"/>
  <c r="H115" i="27"/>
  <c r="H250" i="27"/>
  <c r="K226" i="27"/>
  <c r="U191" i="27"/>
  <c r="R220" i="27"/>
  <c r="G192" i="27"/>
  <c r="L275" i="27"/>
  <c r="U116" i="27"/>
  <c r="G172" i="27"/>
  <c r="U61" i="27"/>
  <c r="Q238" i="27"/>
  <c r="H219" i="27"/>
  <c r="G173" i="27"/>
  <c r="U35" i="27"/>
  <c r="V243" i="27"/>
  <c r="Q78" i="27"/>
  <c r="V167" i="27"/>
  <c r="H152" i="27"/>
  <c r="H200" i="27"/>
  <c r="L34" i="27"/>
  <c r="U25" i="27"/>
  <c r="K164" i="27"/>
  <c r="V153" i="27"/>
  <c r="R128" i="27"/>
  <c r="Q116" i="27"/>
  <c r="G79" i="27"/>
  <c r="H216" i="27"/>
  <c r="U198" i="27"/>
  <c r="L20" i="27"/>
  <c r="R47" i="27"/>
  <c r="V226" i="27"/>
  <c r="K140" i="27"/>
  <c r="Q22" i="27"/>
  <c r="L245" i="27"/>
  <c r="R57" i="27"/>
  <c r="L262" i="27"/>
  <c r="G8" i="27"/>
  <c r="Q36" i="27"/>
  <c r="H206" i="27"/>
  <c r="R275" i="27"/>
  <c r="L279" i="27"/>
  <c r="Q110" i="27"/>
  <c r="K128" i="27"/>
  <c r="V79" i="27"/>
  <c r="R117" i="27"/>
  <c r="K127" i="27"/>
  <c r="L90" i="27"/>
  <c r="G7" i="27"/>
  <c r="V43" i="27"/>
  <c r="R95" i="27"/>
  <c r="K247" i="27"/>
  <c r="U202" i="27"/>
  <c r="V3" i="27"/>
  <c r="Q97" i="27"/>
  <c r="V36" i="27"/>
  <c r="H248" i="27"/>
  <c r="Q178" i="27"/>
  <c r="K275" i="27"/>
  <c r="V44" i="27"/>
  <c r="U161" i="27"/>
  <c r="H247" i="27"/>
  <c r="L62" i="27"/>
  <c r="L151" i="27"/>
  <c r="K90" i="27"/>
  <c r="Q277" i="27"/>
  <c r="L138" i="27"/>
  <c r="L258" i="27"/>
  <c r="L120" i="27"/>
  <c r="K174" i="27"/>
  <c r="L187" i="27"/>
  <c r="Q179" i="27"/>
  <c r="Q266" i="27"/>
  <c r="Q103" i="27"/>
  <c r="K281" i="27"/>
  <c r="R2" i="27"/>
  <c r="K142" i="27"/>
  <c r="V248" i="27"/>
  <c r="V181" i="27"/>
  <c r="L206" i="27"/>
  <c r="V54" i="27"/>
  <c r="U10" i="27"/>
  <c r="R170" i="27"/>
  <c r="L271" i="27"/>
  <c r="Q226" i="27"/>
  <c r="K225" i="27"/>
  <c r="K237" i="27"/>
  <c r="L146" i="27"/>
  <c r="V53" i="27"/>
  <c r="V29" i="27"/>
  <c r="K53" i="27"/>
  <c r="V258" i="27"/>
  <c r="Q35" i="27"/>
  <c r="K262" i="27"/>
  <c r="L274" i="27"/>
  <c r="H256" i="27"/>
  <c r="L181" i="27"/>
  <c r="U162" i="27"/>
  <c r="Q92" i="27"/>
  <c r="U26" i="27"/>
  <c r="V235" i="27"/>
  <c r="Q281" i="27"/>
  <c r="Q108" i="27"/>
  <c r="U178" i="27"/>
  <c r="Q233" i="27"/>
  <c r="V5" i="27"/>
  <c r="H182" i="27"/>
  <c r="Q48" i="27"/>
  <c r="R202" i="27"/>
  <c r="G134" i="27"/>
  <c r="U276" i="27"/>
  <c r="R85" i="27"/>
  <c r="K169" i="27"/>
  <c r="R14" i="27"/>
  <c r="G30" i="27"/>
  <c r="K215" i="27"/>
  <c r="U192" i="27"/>
  <c r="U120" i="27"/>
  <c r="R251" i="27"/>
  <c r="U49" i="27"/>
  <c r="R248" i="27"/>
  <c r="V107" i="27"/>
  <c r="R103" i="27"/>
  <c r="K246" i="27"/>
  <c r="G159" i="27"/>
  <c r="U42" i="27"/>
  <c r="V266" i="27"/>
  <c r="Q222" i="27"/>
  <c r="H257" i="27"/>
  <c r="L169" i="27"/>
  <c r="V104" i="27"/>
  <c r="L257" i="27"/>
  <c r="K92" i="27"/>
  <c r="K105" i="27"/>
  <c r="U135" i="27"/>
  <c r="U209" i="27"/>
  <c r="H105" i="27"/>
  <c r="U57" i="27"/>
  <c r="Q268" i="27"/>
  <c r="K54" i="27"/>
  <c r="G145" i="27"/>
  <c r="Q173" i="27"/>
  <c r="G114" i="27"/>
  <c r="H215" i="27"/>
  <c r="V68" i="27"/>
  <c r="H89" i="27"/>
  <c r="H155" i="27"/>
  <c r="G262" i="27"/>
  <c r="L85" i="27"/>
  <c r="Q242" i="27"/>
  <c r="K67" i="27"/>
  <c r="G55" i="27"/>
  <c r="G19" i="27"/>
  <c r="V268" i="27"/>
  <c r="Q246" i="27"/>
  <c r="R151" i="27"/>
  <c r="V269" i="27"/>
  <c r="V106" i="27"/>
  <c r="R243" i="27"/>
  <c r="G32" i="27"/>
  <c r="L4" i="27"/>
  <c r="K34" i="27"/>
  <c r="H3" i="27"/>
  <c r="U40" i="27"/>
  <c r="V121" i="27"/>
  <c r="V250" i="27"/>
  <c r="U278" i="27"/>
  <c r="R44" i="27"/>
  <c r="R55" i="27"/>
  <c r="V208" i="27"/>
  <c r="V241" i="27"/>
  <c r="R65" i="27"/>
  <c r="U20" i="27"/>
  <c r="H131" i="27"/>
  <c r="G269" i="27"/>
  <c r="L100" i="27"/>
  <c r="G176" i="27"/>
  <c r="H229" i="27"/>
  <c r="U92" i="27"/>
  <c r="K223" i="27"/>
  <c r="Q230" i="27"/>
  <c r="Q194" i="27"/>
  <c r="L37" i="27"/>
  <c r="K266" i="27"/>
  <c r="U122" i="27"/>
  <c r="K250" i="27"/>
  <c r="Q137" i="27"/>
  <c r="K228" i="27"/>
  <c r="G195" i="27"/>
  <c r="R42" i="27"/>
  <c r="H185" i="27"/>
  <c r="Q146" i="27"/>
  <c r="Q102" i="27"/>
  <c r="U223" i="27"/>
  <c r="U138" i="27"/>
  <c r="Q232" i="27"/>
  <c r="H123" i="27"/>
  <c r="Q143" i="27"/>
  <c r="R35" i="27"/>
  <c r="Q212" i="27"/>
  <c r="G280" i="27"/>
  <c r="Q56" i="27"/>
  <c r="U273" i="27"/>
  <c r="V80" i="27"/>
  <c r="G111" i="27"/>
  <c r="K279" i="27"/>
  <c r="U52" i="27"/>
  <c r="V175" i="27"/>
  <c r="K94" i="27"/>
  <c r="V156" i="27"/>
  <c r="R235" i="27"/>
  <c r="Q192" i="27"/>
  <c r="V148" i="27"/>
  <c r="V10" i="27"/>
  <c r="V155" i="27"/>
  <c r="H6" i="27"/>
  <c r="L235" i="27"/>
  <c r="R232" i="27"/>
  <c r="G235" i="27"/>
  <c r="V172" i="27"/>
  <c r="H12" i="27"/>
  <c r="R181" i="27"/>
  <c r="Q74" i="27"/>
  <c r="U71" i="27"/>
  <c r="R12" i="27"/>
  <c r="L104" i="27"/>
  <c r="K172" i="27"/>
  <c r="K80" i="27"/>
  <c r="R257" i="27"/>
  <c r="L28" i="27"/>
  <c r="H279" i="27"/>
  <c r="R192" i="27"/>
  <c r="U15" i="27"/>
  <c r="Q260" i="27"/>
  <c r="K45" i="27"/>
  <c r="H82" i="27"/>
  <c r="L72" i="27"/>
  <c r="V216" i="27"/>
  <c r="U174" i="27"/>
  <c r="G184" i="27"/>
  <c r="L30" i="27"/>
  <c r="G132" i="27"/>
  <c r="K83" i="27"/>
  <c r="H171" i="27"/>
  <c r="R116" i="27"/>
  <c r="L117" i="27"/>
  <c r="H151" i="27"/>
  <c r="R80" i="27"/>
  <c r="G147" i="27"/>
  <c r="H68" i="27"/>
  <c r="Q155" i="27"/>
  <c r="G75" i="27"/>
  <c r="R96" i="27"/>
  <c r="R39" i="27"/>
  <c r="R189" i="27"/>
  <c r="V52" i="27"/>
  <c r="V130" i="27"/>
  <c r="Q4" i="27"/>
  <c r="L82" i="27"/>
  <c r="H163" i="27"/>
  <c r="V74" i="27"/>
  <c r="Q189" i="27"/>
  <c r="K242" i="27"/>
  <c r="U53" i="27"/>
  <c r="G108" i="27"/>
  <c r="K42" i="27"/>
  <c r="U38" i="27"/>
  <c r="Q176" i="27"/>
  <c r="L24" i="27"/>
  <c r="G131" i="27"/>
  <c r="G210" i="27"/>
  <c r="R133" i="27"/>
  <c r="R276" i="27"/>
  <c r="R77" i="27"/>
  <c r="H15" i="27"/>
  <c r="G119" i="27"/>
  <c r="L253" i="27"/>
  <c r="U159" i="27"/>
  <c r="Q276" i="27"/>
  <c r="U8" i="27"/>
  <c r="H111" i="27"/>
  <c r="K170" i="27"/>
  <c r="U93" i="27"/>
  <c r="R94" i="27"/>
  <c r="L110" i="27"/>
  <c r="V152" i="27"/>
  <c r="V109" i="27"/>
  <c r="K206" i="27"/>
  <c r="H242" i="27"/>
  <c r="R5" i="27"/>
  <c r="Q237" i="27"/>
  <c r="V151" i="27"/>
  <c r="R160" i="27"/>
  <c r="R154" i="27"/>
  <c r="L130" i="27"/>
  <c r="Q211" i="27"/>
  <c r="G69" i="27"/>
  <c r="R190" i="27"/>
  <c r="R230" i="27"/>
  <c r="U55" i="27"/>
  <c r="G266" i="27"/>
  <c r="Q81" i="27"/>
  <c r="H190" i="27"/>
  <c r="R188" i="27"/>
  <c r="U171" i="27"/>
  <c r="Q165" i="27"/>
  <c r="Q169" i="27"/>
  <c r="H167" i="27"/>
  <c r="G219" i="27"/>
  <c r="K3" i="27"/>
  <c r="R205" i="27"/>
  <c r="L211" i="27"/>
  <c r="G278" i="27"/>
  <c r="U129" i="27"/>
  <c r="G49" i="27"/>
  <c r="G212" i="27"/>
  <c r="G149" i="27"/>
  <c r="G63" i="27"/>
  <c r="V15" i="27"/>
  <c r="G241" i="27"/>
  <c r="R165" i="27"/>
  <c r="U184" i="27"/>
  <c r="U217" i="27"/>
  <c r="V210" i="27"/>
  <c r="H90" i="27"/>
  <c r="V96" i="27"/>
  <c r="G138" i="27"/>
  <c r="U255" i="27"/>
  <c r="V18" i="27"/>
  <c r="G96" i="27"/>
  <c r="L73" i="27"/>
  <c r="H227" i="27"/>
  <c r="H19" i="27"/>
  <c r="U214" i="27"/>
  <c r="G129" i="27"/>
  <c r="R114" i="27"/>
  <c r="U160" i="27"/>
  <c r="H278" i="27"/>
  <c r="R104" i="27"/>
  <c r="Q223" i="27"/>
  <c r="V88" i="27"/>
  <c r="Q225" i="27"/>
  <c r="U66" i="27"/>
  <c r="U163" i="27"/>
  <c r="V57" i="27"/>
  <c r="U189" i="27"/>
  <c r="H193" i="27"/>
  <c r="G179" i="27"/>
  <c r="U115" i="27"/>
  <c r="U133" i="27"/>
  <c r="U59" i="27"/>
  <c r="V28" i="27"/>
  <c r="G14" i="27"/>
  <c r="Q132" i="27"/>
  <c r="K236" i="27"/>
  <c r="Q217" i="27"/>
  <c r="L192" i="27"/>
  <c r="K133" i="27"/>
  <c r="L68" i="27"/>
  <c r="V145" i="27"/>
  <c r="L144" i="27"/>
  <c r="R167" i="27"/>
  <c r="G237" i="27"/>
  <c r="K157" i="27"/>
  <c r="L178" i="27"/>
  <c r="U78" i="27"/>
  <c r="Q152" i="27"/>
  <c r="K176" i="27"/>
  <c r="U63" i="27"/>
  <c r="R24" i="27"/>
  <c r="R92" i="27"/>
  <c r="R278" i="27"/>
  <c r="L114" i="27"/>
  <c r="R195" i="27"/>
  <c r="K116" i="27"/>
  <c r="H73" i="27"/>
  <c r="R147" i="27"/>
  <c r="V133" i="27"/>
  <c r="G177" i="27"/>
  <c r="R183" i="27"/>
  <c r="R16" i="27"/>
  <c r="G80" i="27"/>
  <c r="R221" i="27"/>
  <c r="R171" i="27"/>
  <c r="L135" i="27"/>
  <c r="V20" i="27"/>
  <c r="V186" i="27"/>
  <c r="L182" i="27"/>
  <c r="H130" i="27"/>
  <c r="Q249" i="27"/>
  <c r="R43" i="27"/>
  <c r="H32" i="27"/>
  <c r="Q16" i="27"/>
  <c r="U232" i="27"/>
  <c r="R124" i="27"/>
  <c r="U50" i="27"/>
  <c r="Q151" i="27"/>
  <c r="L164" i="27"/>
  <c r="G185" i="27"/>
  <c r="Q23" i="27"/>
  <c r="R193" i="27"/>
  <c r="H66" i="27"/>
  <c r="L33" i="27"/>
  <c r="H64" i="27"/>
  <c r="Q64" i="27"/>
  <c r="K93" i="27"/>
  <c r="G23" i="27"/>
  <c r="V98" i="27"/>
  <c r="Q113" i="27"/>
  <c r="U98" i="27"/>
  <c r="U266" i="27"/>
  <c r="K57" i="27"/>
  <c r="L148" i="27"/>
  <c r="V16" i="27"/>
  <c r="R119" i="27"/>
  <c r="H217" i="27"/>
  <c r="G257" i="27"/>
  <c r="V125" i="27"/>
  <c r="Q250" i="27"/>
  <c r="G148" i="27"/>
  <c r="V70" i="27"/>
  <c r="Q99" i="27"/>
  <c r="K117" i="27"/>
  <c r="H253" i="27"/>
  <c r="Q100" i="27"/>
  <c r="H4" i="27"/>
  <c r="V45" i="27"/>
  <c r="K24" i="27"/>
  <c r="U220" i="27"/>
  <c r="H228" i="27"/>
  <c r="L172" i="27"/>
  <c r="K73" i="27"/>
  <c r="L38" i="27"/>
  <c r="L249" i="27"/>
  <c r="R19" i="27"/>
  <c r="R29" i="27"/>
  <c r="Q105" i="27"/>
  <c r="R69" i="27"/>
  <c r="Q195" i="27"/>
  <c r="L123" i="27"/>
  <c r="V161" i="27"/>
  <c r="H235" i="27"/>
  <c r="U113" i="27"/>
  <c r="R67" i="27"/>
  <c r="R149" i="27"/>
  <c r="L94" i="27"/>
  <c r="R250" i="27"/>
  <c r="Q141" i="27"/>
  <c r="L278" i="27"/>
  <c r="L269" i="27"/>
  <c r="L215" i="27"/>
  <c r="V71" i="27"/>
  <c r="H11" i="27"/>
  <c r="L84" i="27"/>
  <c r="K17" i="27"/>
  <c r="H94" i="27"/>
  <c r="U110" i="27"/>
  <c r="H260" i="27"/>
  <c r="L19" i="27"/>
  <c r="L45" i="27"/>
  <c r="U11" i="27"/>
  <c r="V273" i="27"/>
  <c r="Q202" i="27"/>
  <c r="R176" i="27"/>
  <c r="U243" i="27"/>
  <c r="Q44" i="27"/>
  <c r="V179" i="27"/>
  <c r="L63" i="27"/>
  <c r="U106" i="27"/>
  <c r="G41" i="27"/>
  <c r="H259" i="27"/>
  <c r="L158" i="27"/>
  <c r="H87" i="27"/>
  <c r="V46" i="27"/>
  <c r="H194" i="27"/>
  <c r="G105" i="27"/>
  <c r="R153" i="27"/>
  <c r="U48" i="27"/>
  <c r="V49" i="27"/>
  <c r="U51" i="27"/>
  <c r="R73" i="27"/>
  <c r="K196" i="27"/>
  <c r="R20" i="27"/>
  <c r="R145" i="27"/>
  <c r="U188" i="27"/>
  <c r="H168" i="27"/>
  <c r="G248" i="27"/>
  <c r="Q161" i="27"/>
  <c r="U12" i="27"/>
  <c r="H53" i="27"/>
  <c r="K68" i="27"/>
  <c r="L188" i="27"/>
  <c r="Q124" i="27"/>
  <c r="R126" i="27"/>
  <c r="L143" i="27"/>
  <c r="H120" i="27"/>
  <c r="G207" i="27"/>
  <c r="Q10" i="27"/>
  <c r="L119" i="27"/>
  <c r="G201" i="27"/>
  <c r="R163" i="27"/>
  <c r="L203" i="27"/>
  <c r="K156" i="27"/>
  <c r="G95" i="27"/>
  <c r="U212" i="27"/>
  <c r="V99" i="27"/>
  <c r="G86" i="27"/>
  <c r="V63" i="27"/>
  <c r="H31" i="27"/>
  <c r="L88" i="27"/>
  <c r="K153" i="27"/>
  <c r="L32" i="27"/>
  <c r="U127" i="27"/>
  <c r="R219" i="27"/>
  <c r="Q49" i="27"/>
  <c r="K98" i="27"/>
  <c r="Q17" i="27"/>
  <c r="U158" i="27"/>
  <c r="H145" i="27"/>
  <c r="R54" i="27"/>
  <c r="K19" i="27"/>
  <c r="H51" i="27"/>
  <c r="L227" i="27"/>
  <c r="L5" i="27"/>
  <c r="H58" i="27"/>
  <c r="H36" i="27"/>
  <c r="Q253" i="27"/>
  <c r="L174" i="27"/>
  <c r="V171" i="27"/>
  <c r="Q109" i="27"/>
  <c r="K135" i="27"/>
  <c r="G51" i="27"/>
  <c r="H18" i="27"/>
  <c r="G169" i="27"/>
  <c r="R162" i="27"/>
  <c r="Q91" i="27"/>
  <c r="K158" i="27"/>
  <c r="G39" i="27"/>
  <c r="K272" i="27"/>
  <c r="V209" i="27"/>
  <c r="L70" i="27"/>
  <c r="G13" i="27"/>
  <c r="L131" i="27"/>
  <c r="H232" i="27"/>
  <c r="U183" i="27"/>
  <c r="R7" i="27"/>
  <c r="R211" i="27"/>
  <c r="G209" i="27"/>
  <c r="U263" i="27"/>
  <c r="U190" i="27"/>
  <c r="R111" i="27"/>
  <c r="G17" i="27"/>
  <c r="V260" i="27"/>
  <c r="L196" i="27"/>
  <c r="V120" i="27"/>
  <c r="R13" i="27"/>
  <c r="H22" i="27"/>
  <c r="V144" i="27"/>
  <c r="U226" i="27"/>
  <c r="V22" i="27"/>
  <c r="R225" i="27"/>
  <c r="R3" i="27"/>
  <c r="K137" i="27"/>
  <c r="U203" i="27"/>
  <c r="L83" i="27"/>
  <c r="H47" i="27"/>
  <c r="L183" i="27"/>
  <c r="K95" i="27"/>
  <c r="K234" i="27"/>
  <c r="Q130" i="27"/>
  <c r="L44" i="27"/>
  <c r="Q265" i="27"/>
  <c r="Q193" i="27"/>
  <c r="Q262" i="27"/>
  <c r="V277" i="27"/>
  <c r="L228" i="27"/>
  <c r="R63" i="27"/>
  <c r="V239" i="27"/>
  <c r="R110" i="27"/>
  <c r="L103" i="27"/>
  <c r="H199" i="27"/>
  <c r="H77" i="27"/>
  <c r="R109" i="27"/>
  <c r="U149" i="27"/>
  <c r="U280" i="27"/>
  <c r="U118" i="27"/>
  <c r="G47" i="27"/>
  <c r="Q139" i="27"/>
  <c r="Q175" i="27"/>
  <c r="Q157" i="27"/>
  <c r="L115" i="27"/>
  <c r="K59" i="27"/>
  <c r="K145" i="27"/>
  <c r="K162" i="27"/>
  <c r="Q279" i="27"/>
  <c r="G161" i="27"/>
  <c r="G256" i="27"/>
  <c r="Q164" i="27"/>
  <c r="U76" i="27"/>
  <c r="L141" i="27"/>
  <c r="U112" i="27"/>
  <c r="G236" i="27"/>
  <c r="G196" i="27"/>
  <c r="L193" i="27"/>
  <c r="Q263" i="27"/>
  <c r="V245" i="27"/>
  <c r="H54" i="27"/>
  <c r="K212" i="27"/>
  <c r="U96" i="27"/>
  <c r="G88" i="27"/>
  <c r="Q261" i="27"/>
  <c r="Q135" i="27"/>
  <c r="H118" i="27"/>
  <c r="G110" i="27"/>
  <c r="K138" i="27"/>
  <c r="L208" i="27"/>
  <c r="G122" i="27"/>
  <c r="V159" i="27"/>
  <c r="H99" i="27"/>
  <c r="H211" i="27"/>
  <c r="L86" i="27"/>
  <c r="H62" i="27"/>
  <c r="K144" i="27"/>
  <c r="U237" i="27"/>
  <c r="G167" i="27"/>
  <c r="R142" i="27"/>
  <c r="K167" i="27"/>
  <c r="G239" i="27"/>
  <c r="U28" i="27"/>
  <c r="V154" i="27"/>
  <c r="H189" i="27"/>
  <c r="Q85" i="27"/>
  <c r="L147" i="27"/>
  <c r="V247" i="27"/>
  <c r="V127" i="27"/>
  <c r="V142" i="27"/>
  <c r="R121" i="27"/>
  <c r="H281" i="27"/>
  <c r="U2" i="27"/>
  <c r="V97" i="27"/>
  <c r="V85" i="27"/>
  <c r="L112" i="27"/>
  <c r="L277" i="27"/>
  <c r="K89" i="27"/>
  <c r="K180" i="27"/>
  <c r="K264" i="27"/>
  <c r="H240" i="27"/>
  <c r="L81" i="27"/>
  <c r="H119" i="27"/>
  <c r="Q27" i="27"/>
  <c r="Q255" i="27"/>
  <c r="H5" i="27"/>
  <c r="G71" i="27"/>
  <c r="L166" i="27"/>
  <c r="L59" i="27"/>
  <c r="R256" i="27"/>
  <c r="V103" i="27"/>
  <c r="G171" i="27"/>
  <c r="L205" i="27"/>
  <c r="G232" i="27"/>
  <c r="L22" i="27"/>
  <c r="R264" i="27"/>
  <c r="V221" i="27"/>
  <c r="G261" i="27"/>
  <c r="H95" i="27"/>
  <c r="Q61" i="27"/>
  <c r="R23" i="27"/>
  <c r="H138" i="27"/>
  <c r="H143" i="27"/>
  <c r="Q45" i="27"/>
  <c r="U281" i="27"/>
  <c r="U227" i="27"/>
  <c r="H166" i="27"/>
  <c r="L273" i="27"/>
  <c r="Q46" i="27"/>
  <c r="Q60" i="27"/>
  <c r="G90" i="27"/>
  <c r="Q171" i="27"/>
  <c r="L116" i="27"/>
  <c r="Q7" i="27"/>
  <c r="G124" i="27"/>
  <c r="L91" i="27"/>
  <c r="Q2" i="27"/>
  <c r="K268" i="27"/>
  <c r="G275" i="27"/>
  <c r="Q29" i="27"/>
  <c r="Q267" i="27"/>
  <c r="L9" i="27"/>
  <c r="V77" i="27"/>
  <c r="U265" i="27"/>
  <c r="K273" i="27"/>
  <c r="L168" i="27"/>
  <c r="U21" i="27"/>
  <c r="G226" i="27"/>
  <c r="H126" i="27"/>
  <c r="V55" i="27"/>
  <c r="G34" i="27"/>
  <c r="L126" i="27"/>
  <c r="K185" i="27"/>
  <c r="R71" i="27"/>
  <c r="K254" i="27"/>
  <c r="R70" i="27"/>
  <c r="G26" i="27"/>
  <c r="G263" i="27"/>
  <c r="Q119" i="27"/>
  <c r="G97" i="27"/>
  <c r="G205" i="27"/>
  <c r="H270" i="27"/>
  <c r="V12" i="27"/>
  <c r="V58" i="27"/>
  <c r="V6" i="27"/>
  <c r="U154" i="27"/>
  <c r="H144" i="27"/>
  <c r="Q187" i="27"/>
  <c r="K194" i="27"/>
  <c r="H204" i="27"/>
  <c r="K147" i="27"/>
  <c r="V135" i="27"/>
  <c r="H56" i="27"/>
  <c r="Q12" i="27"/>
  <c r="V21" i="27"/>
  <c r="K50" i="27"/>
  <c r="Q240" i="27"/>
  <c r="R141" i="27"/>
  <c r="L87" i="27"/>
  <c r="Q107" i="27"/>
  <c r="H269" i="27"/>
  <c r="Q182" i="27"/>
  <c r="U207" i="27"/>
  <c r="R25" i="27"/>
  <c r="R246" i="27"/>
  <c r="H264" i="27"/>
  <c r="L57" i="27"/>
  <c r="R90" i="27"/>
  <c r="K134" i="27"/>
  <c r="G153" i="27"/>
  <c r="H113" i="27"/>
  <c r="G252" i="27"/>
  <c r="K125" i="27"/>
  <c r="L50" i="27"/>
  <c r="V137" i="27"/>
  <c r="Q188" i="27"/>
  <c r="U175" i="27"/>
  <c r="K60" i="27"/>
  <c r="U170" i="27"/>
  <c r="U9" i="27"/>
  <c r="L15" i="27"/>
  <c r="K64" i="27"/>
  <c r="U77" i="27"/>
  <c r="G24" i="27"/>
  <c r="K104" i="27"/>
  <c r="R45" i="27"/>
  <c r="K52" i="27"/>
  <c r="U86" i="27"/>
  <c r="V42" i="27"/>
  <c r="K253" i="27"/>
  <c r="H192" i="27"/>
  <c r="V129" i="27"/>
  <c r="Q227" i="27"/>
  <c r="L31" i="27"/>
  <c r="K91" i="27"/>
  <c r="V261" i="27"/>
  <c r="K171" i="27"/>
  <c r="G254" i="27"/>
  <c r="G249" i="27"/>
  <c r="G104" i="27"/>
  <c r="V202" i="27"/>
  <c r="R229" i="27"/>
  <c r="V113" i="27"/>
  <c r="R28" i="27"/>
  <c r="G227" i="27"/>
  <c r="U179" i="27"/>
  <c r="H49" i="27"/>
  <c r="U193" i="27"/>
  <c r="R198" i="27"/>
  <c r="V274" i="27"/>
  <c r="R86" i="27"/>
  <c r="G107" i="27"/>
  <c r="V246" i="27"/>
  <c r="K26" i="27"/>
  <c r="Q186" i="27"/>
  <c r="L263" i="27"/>
  <c r="R82" i="27"/>
  <c r="L139" i="27"/>
  <c r="G259" i="27"/>
  <c r="R270" i="27"/>
  <c r="G260" i="27"/>
  <c r="Q158" i="27"/>
  <c r="V2" i="27"/>
  <c r="R227" i="27"/>
  <c r="R101" i="27"/>
  <c r="H154" i="27"/>
  <c r="H280" i="27"/>
  <c r="R83" i="27"/>
  <c r="V100" i="27"/>
  <c r="K183" i="27"/>
  <c r="H249" i="27"/>
  <c r="G228" i="27"/>
  <c r="Q197" i="27"/>
  <c r="R201" i="27"/>
  <c r="L140" i="27"/>
  <c r="L51" i="27"/>
  <c r="K6" i="27"/>
  <c r="G197" i="27"/>
  <c r="G67" i="27"/>
  <c r="G203" i="27"/>
  <c r="G35" i="27"/>
  <c r="V263" i="27"/>
  <c r="H273" i="27"/>
  <c r="V176" i="27"/>
  <c r="H103" i="27"/>
  <c r="U219" i="27"/>
  <c r="U108" i="27"/>
  <c r="K207" i="27"/>
  <c r="V255" i="27"/>
  <c r="U145" i="27"/>
  <c r="V256" i="27"/>
  <c r="K132" i="27"/>
  <c r="V115" i="27"/>
  <c r="U147" i="27"/>
  <c r="V193" i="27"/>
  <c r="G11" i="27"/>
  <c r="U94" i="27"/>
  <c r="K79" i="27"/>
  <c r="R38" i="27"/>
  <c r="V140" i="27"/>
  <c r="L75" i="27"/>
  <c r="G158" i="27"/>
  <c r="H55" i="27"/>
  <c r="R185" i="27"/>
  <c r="Q221" i="27"/>
  <c r="V40" i="27"/>
  <c r="K36" i="27"/>
  <c r="H197" i="27"/>
  <c r="U29" i="27"/>
  <c r="L154" i="27"/>
  <c r="H112" i="27"/>
  <c r="H128" i="27"/>
  <c r="U210" i="27"/>
  <c r="Q24" i="27"/>
  <c r="K197" i="27"/>
  <c r="H135" i="27"/>
  <c r="R9" i="27"/>
  <c r="H214" i="27"/>
  <c r="L58" i="27"/>
  <c r="L74" i="27"/>
  <c r="Q270" i="27"/>
  <c r="L231" i="27"/>
  <c r="G191" i="27"/>
  <c r="H244" i="27"/>
  <c r="U17" i="27"/>
  <c r="R50" i="27"/>
  <c r="R157" i="27"/>
  <c r="K84" i="27"/>
  <c r="R37" i="27"/>
  <c r="U90" i="27"/>
  <c r="R237" i="27"/>
  <c r="V86" i="27"/>
  <c r="K216" i="27"/>
  <c r="U277" i="27"/>
  <c r="H59" i="27"/>
  <c r="L76" i="27"/>
  <c r="H231" i="27"/>
  <c r="Q75" i="27"/>
  <c r="G78" i="27"/>
  <c r="H107" i="27"/>
  <c r="R161" i="27"/>
  <c r="G246" i="27"/>
  <c r="K78" i="27"/>
  <c r="R113" i="27"/>
  <c r="H276" i="27"/>
  <c r="V101" i="27"/>
  <c r="G52" i="27"/>
  <c r="Q55" i="27"/>
  <c r="R129" i="27"/>
  <c r="R134" i="27"/>
  <c r="U109" i="27"/>
  <c r="R140" i="27"/>
  <c r="L77" i="27"/>
  <c r="L217" i="27"/>
  <c r="V192" i="27"/>
  <c r="H274" i="27"/>
  <c r="V211" i="27"/>
  <c r="Q19" i="27"/>
  <c r="V39" i="27"/>
  <c r="L40" i="27"/>
  <c r="U182" i="27"/>
  <c r="R252" i="27"/>
  <c r="R238" i="27"/>
  <c r="K245" i="27"/>
  <c r="V123" i="27"/>
  <c r="R118" i="27"/>
  <c r="H137" i="27"/>
  <c r="U33" i="27"/>
  <c r="L195" i="27"/>
  <c r="U114" i="27"/>
  <c r="U91" i="27"/>
  <c r="G133" i="27"/>
  <c r="G100" i="27"/>
  <c r="K249" i="27"/>
  <c r="V215" i="27"/>
  <c r="G50" i="27"/>
  <c r="H150" i="27"/>
  <c r="R79" i="27"/>
  <c r="K51" i="27"/>
  <c r="Q131" i="27"/>
  <c r="H110" i="27"/>
  <c r="H140" i="27"/>
  <c r="K113" i="27"/>
  <c r="H24" i="27"/>
  <c r="U16" i="27"/>
  <c r="Q142" i="27"/>
  <c r="V17" i="27"/>
  <c r="H181" i="27"/>
  <c r="K232" i="27"/>
  <c r="U37" i="27"/>
  <c r="L267" i="27"/>
  <c r="V225" i="27"/>
  <c r="G279" i="27"/>
  <c r="U249" i="27"/>
  <c r="K150" i="27"/>
  <c r="R150" i="27"/>
  <c r="L266" i="27"/>
  <c r="K86" i="27"/>
  <c r="U215" i="27"/>
  <c r="Q106" i="27"/>
  <c r="V60" i="27"/>
  <c r="V102" i="27"/>
  <c r="L111" i="27"/>
  <c r="G102" i="27"/>
  <c r="Q247" i="27"/>
  <c r="V64" i="27"/>
  <c r="H258" i="27"/>
  <c r="V8" i="27"/>
  <c r="L225" i="27"/>
  <c r="K208" i="27"/>
  <c r="U166" i="27"/>
  <c r="G215" i="27"/>
  <c r="L133" i="27"/>
  <c r="R4" i="27"/>
  <c r="V114" i="27"/>
  <c r="Q88" i="27"/>
  <c r="Q94" i="27"/>
  <c r="Q58" i="27"/>
  <c r="U236" i="27"/>
  <c r="V84" i="27"/>
  <c r="R159" i="27"/>
  <c r="L177" i="27"/>
  <c r="G137" i="27"/>
  <c r="R231" i="27"/>
  <c r="U242" i="27"/>
  <c r="U56" i="27"/>
  <c r="V116" i="27"/>
  <c r="R175" i="27"/>
  <c r="Q280" i="27"/>
  <c r="Q50" i="27"/>
  <c r="G85" i="27"/>
  <c r="L65" i="27"/>
  <c r="H262" i="27"/>
  <c r="L234" i="27"/>
  <c r="H209" i="27"/>
  <c r="K209" i="27"/>
  <c r="Q251" i="27"/>
  <c r="G113" i="27"/>
  <c r="V182" i="27"/>
  <c r="R233" i="27"/>
  <c r="Q42" i="27"/>
  <c r="U70" i="27"/>
  <c r="H275" i="27"/>
  <c r="R49" i="27"/>
  <c r="L248" i="27"/>
  <c r="L150" i="27"/>
  <c r="Q93" i="27"/>
  <c r="U167" i="27"/>
  <c r="K37" i="27"/>
  <c r="R56" i="27"/>
  <c r="H161" i="27"/>
  <c r="G270" i="27"/>
  <c r="G123" i="27"/>
  <c r="K205" i="27"/>
  <c r="V61" i="27"/>
  <c r="K21" i="27"/>
  <c r="H159" i="27"/>
  <c r="R212" i="27"/>
  <c r="U137" i="27"/>
  <c r="U82" i="27"/>
  <c r="R182" i="27"/>
  <c r="G230" i="27"/>
  <c r="H45" i="27"/>
  <c r="U107" i="27"/>
  <c r="U206" i="27"/>
  <c r="H34" i="27"/>
  <c r="K2" i="27"/>
  <c r="Q207" i="27"/>
  <c r="L255" i="27"/>
  <c r="Q235" i="27"/>
  <c r="L49" i="27"/>
  <c r="V183" i="27"/>
  <c r="H261" i="27"/>
  <c r="U99" i="27"/>
  <c r="V281" i="27"/>
  <c r="K8" i="27"/>
  <c r="L276" i="27"/>
  <c r="V205" i="27"/>
  <c r="L272" i="27"/>
  <c r="L132" i="27"/>
  <c r="U83" i="27"/>
  <c r="Q218" i="27"/>
  <c r="U205" i="27"/>
  <c r="L270" i="27"/>
  <c r="L41" i="27"/>
  <c r="K256" i="27"/>
  <c r="G245" i="27"/>
  <c r="R258" i="27"/>
  <c r="K25" i="27"/>
  <c r="V30" i="27"/>
  <c r="R177" i="27"/>
  <c r="H213" i="27"/>
  <c r="U84" i="27"/>
  <c r="K258" i="27"/>
  <c r="R136" i="27"/>
  <c r="U204" i="27"/>
  <c r="H139" i="27"/>
  <c r="U131" i="27"/>
  <c r="G62" i="27"/>
  <c r="L108" i="27"/>
  <c r="L17" i="27"/>
  <c r="U34" i="27"/>
  <c r="U200" i="27"/>
  <c r="Q20" i="27"/>
  <c r="G178" i="27"/>
  <c r="L66" i="27"/>
  <c r="H44" i="27"/>
  <c r="G25" i="27"/>
  <c r="R249" i="27"/>
  <c r="U121" i="27"/>
  <c r="L107" i="27"/>
  <c r="Q150" i="27"/>
  <c r="Q210" i="27"/>
  <c r="U95" i="27"/>
  <c r="G87" i="27"/>
  <c r="Q203" i="27"/>
  <c r="U44" i="27"/>
  <c r="R218" i="27"/>
  <c r="G91" i="27"/>
  <c r="H86" i="27"/>
  <c r="L121" i="27"/>
  <c r="V276" i="27"/>
  <c r="K123" i="27"/>
  <c r="R132" i="27"/>
  <c r="H191" i="27"/>
  <c r="H80" i="27"/>
  <c r="Q30" i="27"/>
  <c r="G12" i="27"/>
  <c r="G194" i="27"/>
  <c r="H17" i="27"/>
  <c r="K66" i="27"/>
  <c r="Q201" i="27"/>
  <c r="U155" i="27"/>
  <c r="L113" i="27"/>
  <c r="U123" i="27"/>
  <c r="V267" i="27"/>
  <c r="V207" i="27"/>
  <c r="Q123" i="27"/>
  <c r="K126" i="27"/>
  <c r="K11" i="27"/>
  <c r="R58" i="27"/>
  <c r="V177" i="27"/>
  <c r="R15" i="27"/>
  <c r="U201" i="27"/>
  <c r="V168" i="27"/>
  <c r="H146" i="27"/>
  <c r="H14" i="27"/>
  <c r="V220" i="27"/>
  <c r="G181" i="27"/>
  <c r="Q5" i="27"/>
  <c r="L61" i="27"/>
  <c r="U88" i="27"/>
  <c r="K10" i="27"/>
  <c r="V51" i="27"/>
  <c r="K233" i="27"/>
  <c r="Q54" i="27"/>
  <c r="H241" i="27"/>
  <c r="G73" i="27"/>
  <c r="Q257" i="27"/>
  <c r="K198" i="27"/>
  <c r="L243" i="27"/>
  <c r="L55" i="27"/>
  <c r="V83" i="27"/>
  <c r="Q13" i="27"/>
  <c r="L224" i="27"/>
  <c r="U156" i="27"/>
  <c r="V76" i="27"/>
  <c r="U239" i="27"/>
  <c r="R241" i="27"/>
  <c r="V75" i="27"/>
  <c r="U269" i="27"/>
  <c r="H37" i="27"/>
  <c r="G276" i="27"/>
  <c r="Q28" i="27"/>
  <c r="Q134" i="27"/>
  <c r="R127" i="27"/>
  <c r="L43" i="27"/>
  <c r="K143" i="27"/>
  <c r="G233" i="27"/>
  <c r="H266" i="27"/>
  <c r="G20" i="27"/>
  <c r="L56" i="27"/>
  <c r="L281" i="27"/>
  <c r="K146" i="27"/>
  <c r="L161" i="27"/>
  <c r="G93" i="27"/>
  <c r="H30" i="27"/>
  <c r="R228" i="27"/>
  <c r="U139" i="27"/>
  <c r="R210" i="27"/>
  <c r="V264" i="27"/>
  <c r="G140" i="27"/>
  <c r="Q8" i="27"/>
  <c r="L2" i="27"/>
  <c r="V251" i="27"/>
  <c r="R33" i="27"/>
  <c r="G53" i="27"/>
  <c r="G182" i="27"/>
  <c r="G214" i="27"/>
  <c r="R88" i="27"/>
  <c r="H149" i="27"/>
  <c r="V204" i="27"/>
  <c r="Q163" i="27"/>
  <c r="V163" i="27"/>
  <c r="K173" i="27"/>
  <c r="H91" i="27"/>
  <c r="V238" i="27"/>
  <c r="V47" i="27"/>
  <c r="K47" i="27"/>
  <c r="V13" i="27"/>
  <c r="Q66" i="27"/>
  <c r="U240" i="27"/>
  <c r="H174" i="27"/>
  <c r="U180" i="27"/>
  <c r="K28" i="27"/>
  <c r="V252" i="27"/>
  <c r="V110" i="27"/>
  <c r="R155" i="27"/>
  <c r="L6" i="27"/>
  <c r="Q14" i="27"/>
  <c r="R123" i="27"/>
  <c r="H210" i="27"/>
  <c r="Q122" i="27"/>
  <c r="H70" i="27"/>
  <c r="K168" i="27"/>
  <c r="J168" i="27" l="1"/>
  <c r="P122" i="27"/>
  <c r="P14" i="27"/>
  <c r="T180" i="27"/>
  <c r="T240" i="27"/>
  <c r="P66" i="27"/>
  <c r="J173" i="27"/>
  <c r="P163" i="27"/>
  <c r="F214" i="27"/>
  <c r="F182" i="27"/>
  <c r="P8" i="27"/>
  <c r="F140" i="27"/>
  <c r="T139" i="27"/>
  <c r="F93" i="27"/>
  <c r="J146" i="27"/>
  <c r="F20" i="27"/>
  <c r="F233" i="27"/>
  <c r="J143" i="27"/>
  <c r="P134" i="27"/>
  <c r="P28" i="27"/>
  <c r="F276" i="27"/>
  <c r="T269" i="27"/>
  <c r="T239" i="27"/>
  <c r="T156" i="27"/>
  <c r="P13" i="27"/>
  <c r="J198" i="27"/>
  <c r="P257" i="27"/>
  <c r="F73" i="27"/>
  <c r="P54" i="27"/>
  <c r="J233" i="27"/>
  <c r="J10" i="27"/>
  <c r="T88" i="27"/>
  <c r="P5" i="27"/>
  <c r="F181" i="27"/>
  <c r="T201" i="27"/>
  <c r="J11" i="27"/>
  <c r="J126" i="27"/>
  <c r="P123" i="27"/>
  <c r="T123" i="27"/>
  <c r="T155" i="27"/>
  <c r="P201" i="27"/>
  <c r="J66" i="27"/>
  <c r="F194" i="27"/>
  <c r="P30" i="27"/>
  <c r="J123" i="27"/>
  <c r="F91" i="27"/>
  <c r="T44" i="27"/>
  <c r="P203" i="27"/>
  <c r="F87" i="27"/>
  <c r="T95" i="27"/>
  <c r="P210" i="27"/>
  <c r="P150" i="27"/>
  <c r="T121" i="27"/>
  <c r="F25" i="27"/>
  <c r="F178" i="27"/>
  <c r="P20" i="27"/>
  <c r="T200" i="27"/>
  <c r="T34" i="27"/>
  <c r="T131" i="27"/>
  <c r="T204" i="27"/>
  <c r="J258" i="27"/>
  <c r="T84" i="27"/>
  <c r="F245" i="27"/>
  <c r="J256" i="27"/>
  <c r="T205" i="27"/>
  <c r="P218" i="27"/>
  <c r="T83" i="27"/>
  <c r="T99" i="27"/>
  <c r="P235" i="27"/>
  <c r="P207" i="27"/>
  <c r="J2" i="27"/>
  <c r="T206" i="27"/>
  <c r="T107" i="27"/>
  <c r="F230" i="27"/>
  <c r="T82" i="27"/>
  <c r="T137" i="27"/>
  <c r="J205" i="27"/>
  <c r="F123" i="27"/>
  <c r="F270" i="27"/>
  <c r="T167" i="27"/>
  <c r="P93" i="27"/>
  <c r="T70" i="27"/>
  <c r="P42" i="27"/>
  <c r="F113" i="27"/>
  <c r="P251" i="27"/>
  <c r="J209" i="27"/>
  <c r="F85" i="27"/>
  <c r="P50" i="27"/>
  <c r="P280" i="27"/>
  <c r="T242" i="27"/>
  <c r="F137" i="27"/>
  <c r="T236" i="27"/>
  <c r="P58" i="27"/>
  <c r="P94" i="27"/>
  <c r="P88" i="27"/>
  <c r="F215" i="27"/>
  <c r="T166" i="27"/>
  <c r="J208" i="27"/>
  <c r="P247" i="27"/>
  <c r="F102" i="27"/>
  <c r="P106" i="27"/>
  <c r="T215" i="27"/>
  <c r="J86" i="27"/>
  <c r="J150" i="27"/>
  <c r="T249" i="27"/>
  <c r="F279" i="27"/>
  <c r="T37" i="27"/>
  <c r="J232" i="27"/>
  <c r="P142" i="27"/>
  <c r="J113" i="27"/>
  <c r="P131" i="27"/>
  <c r="J249" i="27"/>
  <c r="F100" i="27"/>
  <c r="F133" i="27"/>
  <c r="T91" i="27"/>
  <c r="T114" i="27"/>
  <c r="T33" i="27"/>
  <c r="J245" i="27"/>
  <c r="T182" i="27"/>
  <c r="P19" i="27"/>
  <c r="T109" i="27"/>
  <c r="P55" i="27"/>
  <c r="J78" i="27"/>
  <c r="F246" i="27"/>
  <c r="F78" i="27"/>
  <c r="P75" i="27"/>
  <c r="T277" i="27"/>
  <c r="J216" i="27"/>
  <c r="T90" i="27"/>
  <c r="J84" i="27"/>
  <c r="F191" i="27"/>
  <c r="P270" i="27"/>
  <c r="J197" i="27"/>
  <c r="P24" i="27"/>
  <c r="T210" i="27"/>
  <c r="T29" i="27"/>
  <c r="P221" i="27"/>
  <c r="F158" i="27"/>
  <c r="J79" i="27"/>
  <c r="T94" i="27"/>
  <c r="T147" i="27"/>
  <c r="J132" i="27"/>
  <c r="T145" i="27"/>
  <c r="J207" i="27"/>
  <c r="T108" i="27"/>
  <c r="T219" i="27"/>
  <c r="F203" i="27"/>
  <c r="F67" i="27"/>
  <c r="F197" i="27"/>
  <c r="J6" i="27"/>
  <c r="P197" i="27"/>
  <c r="F228" i="27"/>
  <c r="J183" i="27"/>
  <c r="P158" i="27"/>
  <c r="F260" i="27"/>
  <c r="F259" i="27"/>
  <c r="P186" i="27"/>
  <c r="F107" i="27"/>
  <c r="T193" i="27"/>
  <c r="T179" i="27"/>
  <c r="F227" i="27"/>
  <c r="F104" i="27"/>
  <c r="F249" i="27"/>
  <c r="F254" i="27"/>
  <c r="J171" i="27"/>
  <c r="J91" i="27"/>
  <c r="P227" i="27"/>
  <c r="J253" i="27"/>
  <c r="T86" i="27"/>
  <c r="J104" i="27"/>
  <c r="F24" i="27"/>
  <c r="T77" i="27"/>
  <c r="T9" i="27"/>
  <c r="T10" i="27" s="1"/>
  <c r="T11" i="27" s="1"/>
  <c r="T12" i="27" s="1"/>
  <c r="T13" i="27" s="1"/>
  <c r="T14" i="27" s="1"/>
  <c r="T15" i="27" s="1"/>
  <c r="T16" i="27" s="1"/>
  <c r="T17" i="27" s="1"/>
  <c r="T18" i="27" s="1"/>
  <c r="T19" i="27" s="1"/>
  <c r="T20" i="27" s="1"/>
  <c r="T21" i="27" s="1"/>
  <c r="T22" i="27" s="1"/>
  <c r="T170" i="27"/>
  <c r="T175" i="27"/>
  <c r="P188" i="27"/>
  <c r="J125" i="27"/>
  <c r="F252" i="27"/>
  <c r="F153" i="27"/>
  <c r="J134" i="27"/>
  <c r="T207" i="27"/>
  <c r="P182" i="27"/>
  <c r="P107" i="27"/>
  <c r="P240" i="27"/>
  <c r="P12" i="27"/>
  <c r="J147" i="27"/>
  <c r="J194" i="27"/>
  <c r="P187" i="27"/>
  <c r="T154" i="27"/>
  <c r="F205" i="27"/>
  <c r="F97" i="27"/>
  <c r="P119" i="27"/>
  <c r="F263" i="27"/>
  <c r="F26" i="27"/>
  <c r="J254" i="27"/>
  <c r="J185" i="27"/>
  <c r="F226" i="27"/>
  <c r="J273" i="27"/>
  <c r="T265" i="27"/>
  <c r="P267" i="27"/>
  <c r="P29" i="27"/>
  <c r="F275" i="27"/>
  <c r="J268" i="27"/>
  <c r="P2" i="27"/>
  <c r="F124" i="27"/>
  <c r="P7" i="27"/>
  <c r="P171" i="27"/>
  <c r="F90" i="27"/>
  <c r="P60" i="27"/>
  <c r="P46" i="27"/>
  <c r="T227" i="27"/>
  <c r="T281" i="27"/>
  <c r="P45" i="27"/>
  <c r="P61" i="27"/>
  <c r="F261" i="27"/>
  <c r="F232" i="27"/>
  <c r="F171" i="27"/>
  <c r="F71" i="27"/>
  <c r="P255" i="27"/>
  <c r="P27" i="27"/>
  <c r="J264" i="27"/>
  <c r="J180" i="27"/>
  <c r="J89" i="27"/>
  <c r="T2" i="27"/>
  <c r="P85" i="27"/>
  <c r="T28" i="27"/>
  <c r="F239" i="27"/>
  <c r="J167" i="27"/>
  <c r="F167" i="27"/>
  <c r="T237" i="27"/>
  <c r="J144" i="27"/>
  <c r="F122" i="27"/>
  <c r="J138" i="27"/>
  <c r="F110" i="27"/>
  <c r="P135" i="27"/>
  <c r="P261" i="27"/>
  <c r="F88" i="27"/>
  <c r="T96" i="27"/>
  <c r="J212" i="27"/>
  <c r="P263" i="27"/>
  <c r="F196" i="27"/>
  <c r="F236" i="27"/>
  <c r="T112" i="27"/>
  <c r="T76" i="27"/>
  <c r="P164" i="27"/>
  <c r="F256" i="27"/>
  <c r="F161" i="27"/>
  <c r="P279" i="27"/>
  <c r="J162" i="27"/>
  <c r="J145" i="27"/>
  <c r="P157" i="27"/>
  <c r="P175" i="27"/>
  <c r="P139" i="27"/>
  <c r="T118" i="27"/>
  <c r="T280" i="27"/>
  <c r="T149" i="27"/>
  <c r="P262" i="27"/>
  <c r="P193" i="27"/>
  <c r="P265" i="27"/>
  <c r="P130" i="27"/>
  <c r="J234" i="27"/>
  <c r="J95" i="27"/>
  <c r="T203" i="27"/>
  <c r="J137" i="27"/>
  <c r="T226" i="27"/>
  <c r="F17" i="27"/>
  <c r="F18" i="27" s="1"/>
  <c r="T190" i="27"/>
  <c r="T263" i="27"/>
  <c r="F209" i="27"/>
  <c r="T183" i="27"/>
  <c r="J272" i="27"/>
  <c r="J158" i="27"/>
  <c r="P91" i="27"/>
  <c r="F169" i="27"/>
  <c r="J135" i="27"/>
  <c r="P109" i="27"/>
  <c r="P253" i="27"/>
  <c r="T158" i="27"/>
  <c r="P17" i="27"/>
  <c r="J98" i="27"/>
  <c r="P49" i="27"/>
  <c r="T127" i="27"/>
  <c r="J153" i="27"/>
  <c r="F86" i="27"/>
  <c r="T212" i="27"/>
  <c r="F95" i="27"/>
  <c r="J156" i="27"/>
  <c r="F201" i="27"/>
  <c r="P10" i="27"/>
  <c r="F207" i="27"/>
  <c r="P124" i="27"/>
  <c r="J68" i="27"/>
  <c r="P161" i="27"/>
  <c r="F248" i="27"/>
  <c r="T188" i="27"/>
  <c r="J196" i="27"/>
  <c r="T48" i="27"/>
  <c r="F105" i="27"/>
  <c r="T106" i="27"/>
  <c r="P44" i="27"/>
  <c r="T243" i="27"/>
  <c r="P202" i="27"/>
  <c r="T110" i="27"/>
  <c r="P141" i="27"/>
  <c r="T113" i="27"/>
  <c r="P195" i="27"/>
  <c r="P105" i="27"/>
  <c r="J73" i="27"/>
  <c r="T220" i="27"/>
  <c r="P100" i="27"/>
  <c r="J117" i="27"/>
  <c r="P99" i="27"/>
  <c r="F148" i="27"/>
  <c r="P250" i="27"/>
  <c r="F257" i="27"/>
  <c r="T266" i="27"/>
  <c r="T98" i="27"/>
  <c r="P113" i="27"/>
  <c r="F23" i="27"/>
  <c r="J93" i="27"/>
  <c r="P64" i="27"/>
  <c r="P23" i="27"/>
  <c r="F185" i="27"/>
  <c r="P151" i="27"/>
  <c r="T50" i="27"/>
  <c r="T51" i="27" s="1"/>
  <c r="T232" i="27"/>
  <c r="P16" i="27"/>
  <c r="P249" i="27"/>
  <c r="F80" i="27"/>
  <c r="F177" i="27"/>
  <c r="J116" i="27"/>
  <c r="T63" i="27"/>
  <c r="J176" i="27"/>
  <c r="P152" i="27"/>
  <c r="T78" i="27"/>
  <c r="J157" i="27"/>
  <c r="F237" i="27"/>
  <c r="J133" i="27"/>
  <c r="P217" i="27"/>
  <c r="J236" i="27"/>
  <c r="P132" i="27"/>
  <c r="T133" i="27"/>
  <c r="T115" i="27"/>
  <c r="F179" i="27"/>
  <c r="T189" i="27"/>
  <c r="T163" i="27"/>
  <c r="T66" i="27"/>
  <c r="P225" i="27"/>
  <c r="P223" i="27"/>
  <c r="T160" i="27"/>
  <c r="F129" i="27"/>
  <c r="T214" i="27"/>
  <c r="F96" i="27"/>
  <c r="T255" i="27"/>
  <c r="F138" i="27"/>
  <c r="T217" i="27"/>
  <c r="T184" i="27"/>
  <c r="F241" i="27"/>
  <c r="F149" i="27"/>
  <c r="F212" i="27"/>
  <c r="T129" i="27"/>
  <c r="F278" i="27"/>
  <c r="J3" i="27"/>
  <c r="F219" i="27"/>
  <c r="P169" i="27"/>
  <c r="P165" i="27"/>
  <c r="T171" i="27"/>
  <c r="P81" i="27"/>
  <c r="F266" i="27"/>
  <c r="T55" i="27"/>
  <c r="F69" i="27"/>
  <c r="P211" i="27"/>
  <c r="P237" i="27"/>
  <c r="J206" i="27"/>
  <c r="T93" i="27"/>
  <c r="J170" i="27"/>
  <c r="T8" i="27"/>
  <c r="P276" i="27"/>
  <c r="T159" i="27"/>
  <c r="F119" i="27"/>
  <c r="F210" i="27"/>
  <c r="F131" i="27"/>
  <c r="P176" i="27"/>
  <c r="F108" i="27"/>
  <c r="T53" i="27"/>
  <c r="J242" i="27"/>
  <c r="P189" i="27"/>
  <c r="P4" i="27"/>
  <c r="F75" i="27"/>
  <c r="P155" i="27"/>
  <c r="F147" i="27"/>
  <c r="J83" i="27"/>
  <c r="F132" i="27"/>
  <c r="F184" i="27"/>
  <c r="T174" i="27"/>
  <c r="P260" i="27"/>
  <c r="J80" i="27"/>
  <c r="J172" i="27"/>
  <c r="T71" i="27"/>
  <c r="P74" i="27"/>
  <c r="F235" i="27"/>
  <c r="P192" i="27"/>
  <c r="J94" i="27"/>
  <c r="T52" i="27"/>
  <c r="J279" i="27"/>
  <c r="F111" i="27"/>
  <c r="T273" i="27"/>
  <c r="P56" i="27"/>
  <c r="F280" i="27"/>
  <c r="P212" i="27"/>
  <c r="P143" i="27"/>
  <c r="P232" i="27"/>
  <c r="T138" i="27"/>
  <c r="T223" i="27"/>
  <c r="P102" i="27"/>
  <c r="P146" i="27"/>
  <c r="F195" i="27"/>
  <c r="J228" i="27"/>
  <c r="P137" i="27"/>
  <c r="J250" i="27"/>
  <c r="T122" i="27"/>
  <c r="J266" i="27"/>
  <c r="P194" i="27"/>
  <c r="P230" i="27"/>
  <c r="J223" i="27"/>
  <c r="T92" i="27"/>
  <c r="F176" i="27"/>
  <c r="F269" i="27"/>
  <c r="T278" i="27"/>
  <c r="P246" i="27"/>
  <c r="F19" i="27"/>
  <c r="J67" i="27"/>
  <c r="P242" i="27"/>
  <c r="F262" i="27"/>
  <c r="F114" i="27"/>
  <c r="P173" i="27"/>
  <c r="F145" i="27"/>
  <c r="P268" i="27"/>
  <c r="T209" i="27"/>
  <c r="T135" i="27"/>
  <c r="J105" i="27"/>
  <c r="J92" i="27"/>
  <c r="P222" i="27"/>
  <c r="F159" i="27"/>
  <c r="J246" i="27"/>
  <c r="T49" i="27"/>
  <c r="T120" i="27"/>
  <c r="T192" i="27"/>
  <c r="J215" i="27"/>
  <c r="F30" i="27"/>
  <c r="F31" i="27" s="1"/>
  <c r="F32" i="27" s="1"/>
  <c r="F33" i="27" s="1"/>
  <c r="F34" i="27" s="1"/>
  <c r="F35" i="27" s="1"/>
  <c r="F36" i="27" s="1"/>
  <c r="F37" i="27" s="1"/>
  <c r="F38" i="27" s="1"/>
  <c r="F39" i="27" s="1"/>
  <c r="F40" i="27" s="1"/>
  <c r="F41" i="27" s="1"/>
  <c r="F42" i="27" s="1"/>
  <c r="F43" i="27" s="1"/>
  <c r="F44" i="27" s="1"/>
  <c r="F45" i="27" s="1"/>
  <c r="F46" i="27" s="1"/>
  <c r="F47" i="27" s="1"/>
  <c r="F48" i="27" s="1"/>
  <c r="F49" i="27" s="1"/>
  <c r="F50" i="27" s="1"/>
  <c r="F51" i="27" s="1"/>
  <c r="F52" i="27" s="1"/>
  <c r="F53" i="27" s="1"/>
  <c r="F54" i="27" s="1"/>
  <c r="F55" i="27" s="1"/>
  <c r="F56" i="27" s="1"/>
  <c r="F57" i="27" s="1"/>
  <c r="F58" i="27" s="1"/>
  <c r="F59" i="27" s="1"/>
  <c r="F60" i="27" s="1"/>
  <c r="F61" i="27" s="1"/>
  <c r="F62" i="27" s="1"/>
  <c r="F63" i="27" s="1"/>
  <c r="F64" i="27" s="1"/>
  <c r="F65" i="27" s="1"/>
  <c r="J169" i="27"/>
  <c r="T276" i="27"/>
  <c r="F134" i="27"/>
  <c r="P48" i="27"/>
  <c r="P233" i="27"/>
  <c r="T178" i="27"/>
  <c r="P108" i="27"/>
  <c r="P281" i="27"/>
  <c r="T26" i="27"/>
  <c r="T27" i="27" s="1"/>
  <c r="T38" i="27" s="1"/>
  <c r="T39" i="27" s="1"/>
  <c r="T40" i="27" s="1"/>
  <c r="T41" i="27" s="1"/>
  <c r="T42" i="27" s="1"/>
  <c r="T56" i="27" s="1"/>
  <c r="T57" i="27" s="1"/>
  <c r="T58" i="27" s="1"/>
  <c r="T59" i="27" s="1"/>
  <c r="T60" i="27" s="1"/>
  <c r="P92" i="27"/>
  <c r="T162" i="27"/>
  <c r="J262" i="27"/>
  <c r="P35" i="27"/>
  <c r="J237" i="27"/>
  <c r="J225" i="27"/>
  <c r="P226" i="27"/>
  <c r="J142" i="27"/>
  <c r="J281" i="27"/>
  <c r="P103" i="27"/>
  <c r="P266" i="27"/>
  <c r="P179" i="27"/>
  <c r="J174" i="27"/>
  <c r="P277" i="27"/>
  <c r="J90" i="27"/>
  <c r="T161" i="27"/>
  <c r="J275" i="27"/>
  <c r="P178" i="27"/>
  <c r="P97" i="27"/>
  <c r="T202" i="27"/>
  <c r="J247" i="27"/>
  <c r="F7" i="27"/>
  <c r="J127" i="27"/>
  <c r="J128" i="27"/>
  <c r="P110" i="27"/>
  <c r="P36" i="27"/>
  <c r="F8" i="27"/>
  <c r="F9" i="27" s="1"/>
  <c r="F10" i="27" s="1"/>
  <c r="F11" i="27" s="1"/>
  <c r="F12" i="27" s="1"/>
  <c r="F13" i="27" s="1"/>
  <c r="F14" i="27" s="1"/>
  <c r="F15" i="27" s="1"/>
  <c r="F16" i="27" s="1"/>
  <c r="P22" i="27"/>
  <c r="J140" i="27"/>
  <c r="T198" i="27"/>
  <c r="F79" i="27"/>
  <c r="P116" i="27"/>
  <c r="J164" i="27"/>
  <c r="T25" i="27"/>
  <c r="P78" i="27"/>
  <c r="T35" i="27"/>
  <c r="F173" i="27"/>
  <c r="P238" i="27"/>
  <c r="T61" i="27"/>
  <c r="F172" i="27"/>
  <c r="T116" i="27"/>
  <c r="F192" i="27"/>
  <c r="T191" i="27"/>
  <c r="J226" i="27"/>
  <c r="P228" i="27"/>
  <c r="P174" i="27"/>
  <c r="P120" i="27"/>
  <c r="J12" i="27"/>
  <c r="P149" i="27"/>
  <c r="T80" i="27"/>
  <c r="F101" i="27"/>
  <c r="J154" i="27"/>
  <c r="P241" i="27"/>
  <c r="T125" i="27"/>
  <c r="P68" i="27"/>
  <c r="P72" i="27"/>
  <c r="F223" i="27"/>
  <c r="P213" i="27"/>
  <c r="J186" i="27"/>
  <c r="T208" i="27"/>
  <c r="F240" i="27"/>
  <c r="T177" i="27"/>
  <c r="F217" i="27"/>
  <c r="F255" i="27"/>
  <c r="J122" i="27"/>
  <c r="J227" i="27"/>
  <c r="F208" i="27"/>
  <c r="T75" i="27"/>
  <c r="T4" i="27"/>
  <c r="P147" i="27"/>
  <c r="T152" i="27"/>
  <c r="P140" i="27"/>
  <c r="P73" i="27"/>
  <c r="P25" i="27"/>
  <c r="F94" i="27"/>
  <c r="P220" i="27"/>
  <c r="T36" i="27"/>
  <c r="F170" i="27"/>
  <c r="J203" i="27"/>
  <c r="J259" i="27"/>
  <c r="J148" i="27"/>
  <c r="P115" i="27"/>
  <c r="T3" i="27"/>
  <c r="P65" i="27"/>
  <c r="P52" i="27"/>
  <c r="F22" i="27"/>
  <c r="J160" i="27"/>
  <c r="J175" i="27"/>
  <c r="F258" i="27"/>
  <c r="T142" i="27"/>
  <c r="F5" i="27"/>
  <c r="J88" i="27"/>
  <c r="T250" i="27"/>
  <c r="J38" i="27"/>
  <c r="J39" i="27" s="1"/>
  <c r="J40" i="27" s="1"/>
  <c r="J41" i="27" s="1"/>
  <c r="J42" i="27" s="1"/>
  <c r="J43" i="27" s="1"/>
  <c r="J44" i="27" s="1"/>
  <c r="J45" i="27" s="1"/>
  <c r="J46" i="27" s="1"/>
  <c r="J47" i="27" s="1"/>
  <c r="J48" i="27" s="1"/>
  <c r="J49" i="27" s="1"/>
  <c r="J50" i="27" s="1"/>
  <c r="J51" i="27" s="1"/>
  <c r="J52" i="27" s="1"/>
  <c r="J53" i="27" s="1"/>
  <c r="J54" i="27" s="1"/>
  <c r="J55" i="27" s="1"/>
  <c r="J56" i="27" s="1"/>
  <c r="J57" i="27" s="1"/>
  <c r="J58" i="27" s="1"/>
  <c r="J59" i="27" s="1"/>
  <c r="J60" i="27" s="1"/>
  <c r="J61" i="27" s="1"/>
  <c r="J62" i="27" s="1"/>
  <c r="J63" i="27" s="1"/>
  <c r="J64" i="27" s="1"/>
  <c r="J65" i="27" s="1"/>
  <c r="P84" i="27"/>
  <c r="F222" i="27"/>
  <c r="T104" i="27"/>
  <c r="F253" i="27"/>
  <c r="J235" i="27"/>
  <c r="P269" i="27"/>
  <c r="P80" i="27"/>
  <c r="F103" i="27"/>
  <c r="P180" i="27"/>
  <c r="T260" i="27"/>
  <c r="T143" i="27"/>
  <c r="P138" i="27"/>
  <c r="P26" i="27"/>
  <c r="P9" i="27"/>
  <c r="F74" i="27"/>
  <c r="T221" i="27"/>
  <c r="T5" i="27"/>
  <c r="J201" i="27"/>
  <c r="J200" i="27"/>
  <c r="P181" i="27"/>
  <c r="P95" i="27"/>
  <c r="F224" i="27"/>
  <c r="P229" i="27"/>
  <c r="F77" i="27"/>
  <c r="J217" i="27"/>
  <c r="F251" i="27"/>
  <c r="J181" i="27"/>
  <c r="P185" i="27"/>
  <c r="P33" i="27"/>
  <c r="T87" i="27"/>
  <c r="F21" i="27"/>
  <c r="F82" i="27"/>
  <c r="P98" i="27"/>
  <c r="J188" i="27"/>
  <c r="F120" i="27"/>
  <c r="T136" i="27"/>
  <c r="T47" i="27"/>
  <c r="J231" i="27"/>
  <c r="T233" i="27"/>
  <c r="T173" i="27"/>
  <c r="P254" i="27"/>
  <c r="F127" i="27"/>
  <c r="J13" i="27"/>
  <c r="J243" i="27"/>
  <c r="T187" i="27"/>
  <c r="F265" i="27"/>
  <c r="F162" i="27"/>
  <c r="F247" i="27"/>
  <c r="F204" i="27"/>
  <c r="J202" i="27"/>
  <c r="J103" i="27"/>
  <c r="P67" i="27"/>
  <c r="T69" i="27"/>
  <c r="J248" i="27"/>
  <c r="T46" i="27"/>
  <c r="T218" i="27"/>
  <c r="T32" i="27"/>
  <c r="T64" i="27"/>
  <c r="T213" i="27"/>
  <c r="T169" i="27"/>
  <c r="T79" i="27"/>
  <c r="F189" i="27"/>
  <c r="J238" i="27"/>
  <c r="T241" i="27"/>
  <c r="P90" i="27"/>
  <c r="T153" i="27"/>
  <c r="F135" i="27"/>
  <c r="F156" i="27"/>
  <c r="P121" i="27"/>
  <c r="P264" i="27"/>
  <c r="T224" i="27"/>
  <c r="P184" i="27"/>
  <c r="F199" i="27"/>
  <c r="T157" i="27"/>
  <c r="J265" i="27"/>
  <c r="T258" i="27"/>
  <c r="J149" i="27"/>
  <c r="J269" i="27"/>
  <c r="T235" i="27"/>
  <c r="T130" i="27"/>
  <c r="J20" i="27"/>
  <c r="J21" i="27" s="1"/>
  <c r="J22" i="27" s="1"/>
  <c r="J23" i="27" s="1"/>
  <c r="J24" i="27" s="1"/>
  <c r="J25" i="27" s="1"/>
  <c r="J26" i="27" s="1"/>
  <c r="J27" i="27" s="1"/>
  <c r="J28" i="27" s="1"/>
  <c r="J29" i="27" s="1"/>
  <c r="J30" i="27" s="1"/>
  <c r="J31" i="27" s="1"/>
  <c r="J32" i="27" s="1"/>
  <c r="J33" i="27" s="1"/>
  <c r="J34" i="27" s="1"/>
  <c r="J35" i="27" s="1"/>
  <c r="J36" i="27" s="1"/>
  <c r="J37" i="27" s="1"/>
  <c r="J240" i="27"/>
  <c r="J193" i="27"/>
  <c r="P234" i="27"/>
  <c r="F200" i="27"/>
  <c r="F126" i="27"/>
  <c r="P89" i="27"/>
  <c r="T195" i="27"/>
  <c r="T146" i="27"/>
  <c r="F141" i="27"/>
  <c r="P272" i="27"/>
  <c r="P96" i="27"/>
  <c r="F70" i="27"/>
  <c r="P274" i="27"/>
  <c r="P177" i="27"/>
  <c r="F142" i="27"/>
  <c r="T119" i="27"/>
  <c r="J219" i="27"/>
  <c r="P198" i="27"/>
  <c r="P183" i="27"/>
  <c r="T176" i="27"/>
  <c r="F155" i="27"/>
  <c r="T248" i="27"/>
  <c r="J130" i="27"/>
  <c r="T134" i="27"/>
  <c r="F160" i="27"/>
  <c r="T105" i="27"/>
  <c r="J189" i="27"/>
  <c r="T247" i="27"/>
  <c r="P6" i="27"/>
  <c r="P170" i="27"/>
  <c r="T23" i="27"/>
  <c r="T151" i="27"/>
  <c r="F268" i="27"/>
  <c r="J7" i="27"/>
  <c r="J8" i="27" s="1"/>
  <c r="F117" i="27"/>
  <c r="J187" i="27"/>
  <c r="P154" i="27"/>
  <c r="J102" i="27"/>
  <c r="P248" i="27"/>
  <c r="J163" i="27"/>
  <c r="T45" i="27"/>
  <c r="P69" i="27"/>
  <c r="P239" i="27"/>
  <c r="T238" i="27"/>
  <c r="F188" i="27"/>
  <c r="P87" i="27"/>
  <c r="J161" i="27"/>
  <c r="T234" i="27"/>
  <c r="F211" i="27"/>
  <c r="P219" i="27"/>
  <c r="F157" i="27"/>
  <c r="J101" i="27"/>
  <c r="P18" i="27"/>
  <c r="P79" i="27"/>
  <c r="P243" i="27"/>
  <c r="T244" i="27"/>
  <c r="P153" i="27"/>
  <c r="P3" i="27"/>
  <c r="P38" i="27" s="1"/>
  <c r="P39" i="27" s="1"/>
  <c r="P40" i="27" s="1"/>
  <c r="P41" i="27" s="1"/>
  <c r="J214" i="27"/>
  <c r="F267" i="27"/>
  <c r="J75" i="27"/>
  <c r="P214" i="27"/>
  <c r="T150" i="27"/>
  <c r="F72" i="27"/>
  <c r="P190" i="27"/>
  <c r="F213" i="27"/>
  <c r="F243" i="27"/>
  <c r="J72" i="27"/>
  <c r="J190" i="27"/>
  <c r="P37" i="27"/>
  <c r="P21" i="27"/>
  <c r="J230" i="27"/>
  <c r="P224" i="27"/>
  <c r="J111" i="27"/>
  <c r="J274" i="27"/>
  <c r="T256" i="27"/>
  <c r="F6" i="27"/>
  <c r="F221" i="27"/>
  <c r="J192" i="27"/>
  <c r="J121" i="27"/>
  <c r="J182" i="27"/>
  <c r="P83" i="27"/>
  <c r="F250" i="27"/>
  <c r="T186" i="27"/>
  <c r="J124" i="27"/>
  <c r="F272" i="27"/>
  <c r="F150" i="27"/>
  <c r="P216" i="27"/>
  <c r="F98" i="27"/>
  <c r="T164" i="27"/>
  <c r="T257" i="27"/>
  <c r="P126" i="27"/>
  <c r="P206" i="27"/>
  <c r="F166" i="27"/>
  <c r="P71" i="27"/>
  <c r="F202" i="27"/>
  <c r="F81" i="27"/>
  <c r="J119" i="27"/>
  <c r="F281" i="27"/>
  <c r="T97" i="27"/>
  <c r="P256" i="27"/>
  <c r="F229" i="27"/>
  <c r="T261" i="27"/>
  <c r="P245" i="27"/>
  <c r="F206" i="27"/>
  <c r="T271" i="27"/>
  <c r="T262" i="27"/>
  <c r="F144" i="27"/>
  <c r="P76" i="27"/>
  <c r="T264" i="27"/>
  <c r="J276" i="27"/>
  <c r="J151" i="27"/>
  <c r="P31" i="27"/>
  <c r="T272" i="27"/>
  <c r="J165" i="27"/>
  <c r="F4" i="27"/>
  <c r="F231" i="27"/>
  <c r="P271" i="27"/>
  <c r="T111" i="27"/>
  <c r="F29" i="27"/>
  <c r="J280" i="27"/>
  <c r="F143" i="27"/>
  <c r="J179" i="27"/>
  <c r="J211" i="27"/>
  <c r="J112" i="27"/>
  <c r="F66" i="27"/>
  <c r="T196" i="27"/>
  <c r="J139" i="27"/>
  <c r="T103" i="27"/>
  <c r="P114" i="27"/>
  <c r="P160" i="27"/>
  <c r="J277" i="27"/>
  <c r="P86" i="27"/>
  <c r="J221" i="27"/>
  <c r="T197" i="27"/>
  <c r="P236" i="27"/>
  <c r="P77" i="27"/>
  <c r="P104" i="27"/>
  <c r="P204" i="27"/>
  <c r="T270" i="27"/>
  <c r="T128" i="27"/>
  <c r="F115" i="27"/>
  <c r="F2" i="27"/>
  <c r="T148" i="27"/>
  <c r="P127" i="27"/>
  <c r="F220" i="27"/>
  <c r="T254" i="27"/>
  <c r="P101" i="27"/>
  <c r="P191" i="27"/>
  <c r="F190" i="27"/>
  <c r="J77" i="27"/>
  <c r="P129" i="27"/>
  <c r="F109" i="27"/>
  <c r="J239" i="27"/>
  <c r="P63" i="27"/>
  <c r="P215" i="27"/>
  <c r="T132" i="27"/>
  <c r="P244" i="27"/>
  <c r="T222" i="27"/>
  <c r="J81" i="27"/>
  <c r="F154" i="27"/>
  <c r="F218" i="27"/>
  <c r="J260" i="27"/>
  <c r="P278" i="27"/>
  <c r="J106" i="27"/>
  <c r="P15" i="27"/>
  <c r="J82" i="27"/>
  <c r="P205" i="27"/>
  <c r="J109" i="27"/>
  <c r="J166" i="27"/>
  <c r="P128" i="27"/>
  <c r="P231" i="27"/>
  <c r="T74" i="27"/>
  <c r="J69" i="27"/>
  <c r="F165" i="27"/>
  <c r="F244" i="27"/>
  <c r="P199" i="27"/>
  <c r="F216" i="27"/>
  <c r="J191" i="27"/>
  <c r="P47" i="27"/>
  <c r="J129" i="27"/>
  <c r="J97" i="27"/>
  <c r="P168" i="27"/>
  <c r="P148" i="27"/>
  <c r="P167" i="27"/>
  <c r="F274" i="27"/>
  <c r="F187" i="27"/>
  <c r="P125" i="27"/>
  <c r="T274" i="27"/>
  <c r="T81" i="27"/>
  <c r="J220" i="27"/>
  <c r="P159" i="27"/>
  <c r="T140" i="27"/>
  <c r="J244" i="27"/>
  <c r="T100" i="27"/>
  <c r="J120" i="27"/>
  <c r="F76" i="27"/>
  <c r="T251" i="27"/>
  <c r="J222" i="27"/>
  <c r="P136" i="27"/>
  <c r="T126" i="27"/>
  <c r="F139" i="27"/>
  <c r="T102" i="27"/>
  <c r="J184" i="27"/>
  <c r="P51" i="27"/>
  <c r="F106" i="27"/>
  <c r="J159" i="27"/>
  <c r="P70" i="27"/>
  <c r="F116" i="27"/>
  <c r="J204" i="27"/>
  <c r="T253" i="27"/>
  <c r="F83" i="27"/>
  <c r="P208" i="27"/>
  <c r="T31" i="27"/>
  <c r="J74" i="27"/>
  <c r="T89" i="27"/>
  <c r="F27" i="27"/>
  <c r="T199" i="27"/>
  <c r="J251" i="27"/>
  <c r="T85" i="27"/>
  <c r="F277" i="27"/>
  <c r="P53" i="27"/>
  <c r="J195" i="27"/>
  <c r="F193" i="27"/>
  <c r="J85" i="27"/>
  <c r="T117" i="27"/>
  <c r="F273" i="27"/>
  <c r="F164" i="27"/>
  <c r="P111" i="27"/>
  <c r="J267" i="27"/>
  <c r="P162" i="27"/>
  <c r="F264" i="27"/>
  <c r="P11" i="27"/>
  <c r="F186" i="27"/>
  <c r="F152" i="27"/>
  <c r="T259" i="27"/>
  <c r="P59" i="27"/>
  <c r="J199" i="27"/>
  <c r="J261" i="27"/>
  <c r="T43" i="27"/>
  <c r="P145" i="27"/>
  <c r="J4" i="27"/>
  <c r="P32" i="27"/>
  <c r="J213" i="27"/>
  <c r="J224" i="27"/>
  <c r="T216" i="27"/>
  <c r="J107" i="27"/>
  <c r="F168" i="27"/>
  <c r="F151" i="27"/>
  <c r="T267" i="27"/>
  <c r="J87" i="27"/>
  <c r="J136" i="27"/>
  <c r="J114" i="27"/>
  <c r="J108" i="27"/>
  <c r="P258" i="27"/>
  <c r="F146" i="27"/>
  <c r="J252" i="27"/>
  <c r="J218" i="27"/>
  <c r="F121" i="27"/>
  <c r="F163" i="27"/>
  <c r="J100" i="27"/>
  <c r="T165" i="27"/>
  <c r="T211" i="27"/>
  <c r="F225" i="27"/>
  <c r="F238" i="27"/>
  <c r="F234" i="27"/>
  <c r="P259" i="27"/>
  <c r="P133" i="27"/>
  <c r="J141" i="27"/>
  <c r="J70" i="27"/>
  <c r="T73" i="27"/>
  <c r="P166" i="27"/>
  <c r="P57" i="27"/>
  <c r="J270" i="27"/>
  <c r="P117" i="27"/>
  <c r="J71" i="27"/>
  <c r="T62" i="27"/>
  <c r="F89" i="27"/>
  <c r="J152" i="27"/>
  <c r="J110" i="27"/>
  <c r="F242" i="27"/>
  <c r="F68" i="27"/>
  <c r="T229" i="27"/>
  <c r="J210" i="27"/>
  <c r="F112" i="27"/>
  <c r="J131" i="27"/>
  <c r="J9" i="27"/>
  <c r="F136" i="27"/>
  <c r="T124" i="27"/>
  <c r="F271" i="27"/>
  <c r="P144" i="27"/>
  <c r="F198" i="27"/>
  <c r="F175" i="27"/>
  <c r="T168" i="27"/>
  <c r="F84" i="27"/>
  <c r="T231" i="27"/>
  <c r="F180" i="27"/>
  <c r="J5" i="27"/>
  <c r="J96" i="27"/>
  <c r="P209" i="27"/>
  <c r="J255" i="27"/>
  <c r="T252" i="27"/>
  <c r="P62" i="27"/>
  <c r="T144" i="27"/>
  <c r="J177" i="27"/>
  <c r="P200" i="27"/>
  <c r="T101" i="27"/>
  <c r="J76" i="27"/>
  <c r="T141" i="27"/>
  <c r="T24" i="27"/>
  <c r="F99" i="27"/>
  <c r="F174" i="27"/>
  <c r="T65" i="27"/>
  <c r="T228" i="27"/>
  <c r="T230" i="27"/>
  <c r="J278" i="27"/>
  <c r="F28" i="27"/>
  <c r="T72" i="27"/>
  <c r="P273" i="27"/>
  <c r="T30" i="27"/>
  <c r="F125" i="27"/>
  <c r="T181" i="27"/>
  <c r="J115" i="27"/>
  <c r="T185" i="27"/>
  <c r="J118" i="27"/>
  <c r="T245" i="27"/>
  <c r="F118" i="27"/>
  <c r="T67" i="27"/>
  <c r="P82" i="27"/>
  <c r="P43" i="27"/>
  <c r="P252" i="27"/>
  <c r="T6" i="27"/>
  <c r="T7" i="27" s="1"/>
  <c r="T225" i="27"/>
  <c r="J14" i="27"/>
  <c r="J15" i="27" s="1"/>
  <c r="J16" i="27" s="1"/>
  <c r="J17" i="27" s="1"/>
  <c r="J18" i="27" s="1"/>
  <c r="J19" i="27" s="1"/>
  <c r="J99" i="27"/>
  <c r="J241" i="27"/>
  <c r="P112" i="27"/>
  <c r="J257" i="27"/>
  <c r="T172" i="27"/>
  <c r="F183" i="27"/>
  <c r="J229" i="27"/>
  <c r="F3" i="27"/>
  <c r="T279" i="27"/>
  <c r="T246" i="27"/>
  <c r="T68" i="27"/>
  <c r="P156" i="27"/>
  <c r="P196" i="27"/>
  <c r="J271" i="27"/>
  <c r="F130" i="27"/>
  <c r="T275" i="27"/>
  <c r="P275" i="27"/>
  <c r="T54" i="27"/>
  <c r="J263" i="27"/>
  <c r="J178" i="27"/>
  <c r="P172" i="27"/>
  <c r="T268" i="27"/>
  <c r="T194" i="27"/>
  <c r="F92" i="27"/>
  <c r="F128" i="27"/>
  <c r="P34" i="27"/>
  <c r="P118" i="27"/>
  <c r="J155" i="27"/>
  <c r="I60" i="29" l="1"/>
  <c r="J89" i="29"/>
  <c r="I64" i="29"/>
  <c r="J64" i="29"/>
  <c r="J74" i="29"/>
  <c r="J58" i="29"/>
  <c r="J59" i="29"/>
  <c r="I86" i="29"/>
  <c r="J70" i="29"/>
  <c r="I61" i="29"/>
  <c r="J103" i="29"/>
  <c r="I93" i="29"/>
  <c r="J80" i="29"/>
  <c r="J66" i="29"/>
  <c r="J88" i="29"/>
  <c r="C7" i="27"/>
  <c r="J81" i="29"/>
  <c r="J68" i="29"/>
  <c r="I68" i="29"/>
  <c r="I78" i="29"/>
  <c r="J62" i="29"/>
  <c r="I70" i="29"/>
  <c r="I98" i="29"/>
  <c r="I85" i="29"/>
  <c r="J67" i="29"/>
  <c r="J99" i="29"/>
  <c r="J105" i="29"/>
  <c r="I65" i="29"/>
  <c r="I75" i="29"/>
  <c r="I82" i="29"/>
  <c r="J71" i="29"/>
  <c r="I73" i="29"/>
  <c r="J75" i="29"/>
  <c r="I84" i="29"/>
  <c r="J78" i="29"/>
  <c r="J94" i="29"/>
  <c r="J93" i="29"/>
  <c r="I100" i="29"/>
  <c r="I99" i="29"/>
  <c r="J95" i="29"/>
  <c r="J72" i="29"/>
  <c r="I80" i="29"/>
  <c r="I69" i="29"/>
  <c r="J76" i="29"/>
  <c r="I105" i="29"/>
  <c r="I74" i="29"/>
  <c r="J77" i="29"/>
  <c r="J97" i="29"/>
  <c r="I91" i="29"/>
  <c r="I67" i="29"/>
  <c r="J86" i="29"/>
  <c r="I77" i="29"/>
  <c r="I97" i="29"/>
  <c r="I104" i="29"/>
  <c r="J92" i="29"/>
  <c r="J79" i="29"/>
  <c r="J83" i="29"/>
  <c r="J96" i="29"/>
  <c r="I103" i="29"/>
  <c r="J69" i="29"/>
  <c r="J87" i="29"/>
  <c r="J100" i="29"/>
  <c r="I76" i="29"/>
  <c r="I95" i="29"/>
  <c r="J73" i="29"/>
  <c r="I72" i="29"/>
  <c r="I96" i="29"/>
  <c r="I58" i="29"/>
  <c r="I102" i="29"/>
  <c r="I81" i="29"/>
  <c r="J63" i="29"/>
  <c r="I94" i="29"/>
  <c r="I83" i="29"/>
  <c r="I101" i="29"/>
  <c r="J104" i="29"/>
  <c r="J84" i="29"/>
  <c r="J101" i="29"/>
  <c r="J90" i="29"/>
  <c r="J85" i="29"/>
  <c r="I59" i="29"/>
  <c r="J65" i="29"/>
  <c r="I62" i="29"/>
  <c r="I88" i="29"/>
  <c r="I56" i="29"/>
  <c r="J56" i="29"/>
  <c r="J60" i="29"/>
  <c r="I90" i="29"/>
  <c r="J82" i="29"/>
  <c r="J57" i="29"/>
  <c r="J91" i="29"/>
  <c r="J102" i="29"/>
  <c r="I71" i="29"/>
  <c r="I89" i="29"/>
  <c r="J98" i="29"/>
  <c r="I92" i="29"/>
  <c r="I87" i="29"/>
  <c r="I66" i="29"/>
  <c r="I63" i="29"/>
  <c r="J61" i="29"/>
  <c r="I79" i="29"/>
  <c r="I57" i="29"/>
  <c r="C81" i="33"/>
  <c r="D86" i="33"/>
  <c r="C63" i="33"/>
  <c r="D101" i="33"/>
  <c r="D94" i="33"/>
  <c r="C103" i="33"/>
  <c r="C85" i="33"/>
  <c r="C57" i="33"/>
  <c r="D103" i="33"/>
  <c r="C82" i="33"/>
  <c r="D93" i="33"/>
  <c r="D74" i="33"/>
  <c r="D90" i="33"/>
  <c r="C91" i="33"/>
  <c r="C60" i="33"/>
  <c r="C75" i="33"/>
  <c r="C96" i="33"/>
  <c r="C70" i="33"/>
  <c r="C78" i="33"/>
  <c r="D65" i="33"/>
  <c r="D80" i="33"/>
  <c r="D105" i="33"/>
  <c r="D104" i="33"/>
  <c r="D67" i="33"/>
  <c r="D70" i="33"/>
  <c r="D68" i="33"/>
  <c r="C88" i="33"/>
  <c r="C76" i="33"/>
  <c r="D76" i="33"/>
  <c r="C92" i="33"/>
  <c r="C68" i="33"/>
  <c r="D100" i="33"/>
  <c r="D98" i="33"/>
  <c r="D66" i="33"/>
  <c r="C62" i="33"/>
  <c r="C67" i="33"/>
  <c r="C90" i="33"/>
  <c r="D58" i="33"/>
  <c r="C105" i="33"/>
  <c r="C79" i="33"/>
  <c r="C74" i="33"/>
  <c r="C73" i="33"/>
  <c r="C58" i="33"/>
  <c r="D78" i="33"/>
  <c r="D96" i="33"/>
  <c r="D61" i="33"/>
  <c r="C80" i="33"/>
  <c r="D81" i="33"/>
  <c r="D92" i="33"/>
  <c r="D91" i="33"/>
  <c r="D71" i="33"/>
  <c r="D88" i="33"/>
  <c r="D75" i="33"/>
  <c r="D84" i="33"/>
  <c r="D97" i="33"/>
  <c r="C77" i="33"/>
  <c r="D95" i="33"/>
  <c r="C64" i="33"/>
  <c r="C97" i="33"/>
  <c r="D69" i="33"/>
  <c r="D102" i="33"/>
  <c r="D87" i="33"/>
  <c r="D82" i="33"/>
  <c r="C102" i="33"/>
  <c r="C66" i="33"/>
  <c r="D83" i="33"/>
  <c r="C61" i="33"/>
  <c r="D62" i="33"/>
  <c r="C94" i="33"/>
  <c r="C11" i="27"/>
  <c r="C99" i="33"/>
  <c r="C71" i="33"/>
  <c r="C56" i="33"/>
  <c r="D89" i="33"/>
  <c r="C84" i="33"/>
  <c r="D57" i="33"/>
  <c r="D60" i="33"/>
  <c r="C83" i="33"/>
  <c r="C72" i="33"/>
  <c r="C69" i="33"/>
  <c r="C100" i="33"/>
  <c r="C95" i="33"/>
  <c r="C104" i="33"/>
  <c r="D79" i="33"/>
  <c r="C65" i="33"/>
  <c r="C87" i="33"/>
  <c r="D85" i="33"/>
  <c r="C101" i="33"/>
  <c r="C86" i="33"/>
  <c r="D77" i="33"/>
  <c r="C59" i="33"/>
  <c r="C98" i="33"/>
  <c r="D73" i="33"/>
  <c r="D56" i="33"/>
  <c r="C93" i="33"/>
  <c r="D99" i="33"/>
  <c r="D72" i="33"/>
  <c r="C89" i="33"/>
  <c r="D63" i="33"/>
  <c r="D64" i="33"/>
  <c r="D59" i="33"/>
  <c r="D63" i="29"/>
  <c r="C72" i="29"/>
  <c r="C58" i="29"/>
  <c r="D89" i="29"/>
  <c r="C75" i="29"/>
  <c r="C87" i="29"/>
  <c r="C103" i="29"/>
  <c r="C68" i="29"/>
  <c r="D96" i="29"/>
  <c r="D100" i="29"/>
  <c r="D83" i="29"/>
  <c r="C73" i="29"/>
  <c r="C5" i="27"/>
  <c r="C69" i="29"/>
  <c r="D75" i="29"/>
  <c r="C95" i="29"/>
  <c r="D74" i="29"/>
  <c r="D77" i="29"/>
  <c r="D88" i="29"/>
  <c r="D82" i="29"/>
  <c r="C96" i="29"/>
  <c r="C94" i="29"/>
  <c r="D84" i="29"/>
  <c r="C85" i="29"/>
  <c r="C71" i="29"/>
  <c r="C88" i="29"/>
  <c r="D62" i="29"/>
  <c r="D91" i="29"/>
  <c r="D70" i="29"/>
  <c r="D78" i="29"/>
  <c r="C89" i="29"/>
  <c r="D67" i="29"/>
  <c r="D94" i="29"/>
  <c r="C92" i="29"/>
  <c r="C61" i="29"/>
  <c r="D65" i="29"/>
  <c r="C63" i="29"/>
  <c r="C62" i="29"/>
  <c r="D79" i="29"/>
  <c r="C84" i="29"/>
  <c r="D101" i="29"/>
  <c r="D103" i="29"/>
  <c r="C79" i="29"/>
  <c r="D57" i="29"/>
  <c r="C104" i="29"/>
  <c r="C99" i="29"/>
  <c r="C97" i="29"/>
  <c r="C105" i="29"/>
  <c r="D60" i="29"/>
  <c r="D72" i="29"/>
  <c r="D76" i="29"/>
  <c r="D92" i="29"/>
  <c r="C60" i="29"/>
  <c r="D102" i="29"/>
  <c r="D69" i="29"/>
  <c r="C77" i="29"/>
  <c r="D68" i="29"/>
  <c r="C83" i="29"/>
  <c r="C56" i="29"/>
  <c r="C74" i="29"/>
  <c r="C100" i="29"/>
  <c r="C82" i="29"/>
  <c r="D64" i="29"/>
  <c r="C86" i="29"/>
  <c r="C67" i="29"/>
  <c r="D66" i="29"/>
  <c r="D71" i="29"/>
  <c r="C76" i="29"/>
  <c r="D58" i="29"/>
  <c r="D97" i="29"/>
  <c r="D98" i="29"/>
  <c r="D105" i="29"/>
  <c r="C65" i="29"/>
  <c r="C59" i="29"/>
  <c r="D81" i="29"/>
  <c r="D59" i="29"/>
  <c r="D93" i="29"/>
  <c r="C93" i="29"/>
  <c r="C102" i="29"/>
  <c r="D90" i="29"/>
  <c r="C78" i="29"/>
  <c r="D95" i="29"/>
  <c r="C98" i="29"/>
  <c r="C101" i="29"/>
  <c r="C66" i="29"/>
  <c r="C64" i="29"/>
  <c r="C90" i="29"/>
  <c r="C81" i="29"/>
  <c r="D104" i="29"/>
  <c r="C57" i="29"/>
  <c r="D61" i="29"/>
  <c r="D73" i="29"/>
  <c r="D86" i="29"/>
  <c r="D85" i="29"/>
  <c r="D99" i="29"/>
  <c r="D56" i="29"/>
  <c r="C91" i="29"/>
  <c r="C70" i="29"/>
  <c r="C80" i="29"/>
  <c r="D87" i="29"/>
  <c r="J67" i="33"/>
  <c r="I67" i="33"/>
  <c r="J96" i="33"/>
  <c r="J58" i="33"/>
  <c r="I74" i="33"/>
  <c r="J78" i="33"/>
  <c r="I93" i="33"/>
  <c r="J74" i="33"/>
  <c r="J66" i="33"/>
  <c r="T56" i="33"/>
  <c r="I60" i="33"/>
  <c r="I86" i="33"/>
  <c r="J80" i="33"/>
  <c r="I66" i="33"/>
  <c r="I103" i="33"/>
  <c r="I77" i="33"/>
  <c r="I79" i="33"/>
  <c r="I88" i="33"/>
  <c r="I64" i="33"/>
  <c r="J99" i="33"/>
  <c r="I91" i="33"/>
  <c r="I57" i="33"/>
  <c r="I102" i="33"/>
  <c r="I94" i="33"/>
  <c r="J69" i="33"/>
  <c r="I59" i="33"/>
  <c r="I99" i="33"/>
  <c r="J56" i="33"/>
  <c r="U56" i="33"/>
  <c r="J73" i="33"/>
  <c r="J68" i="33"/>
  <c r="J75" i="33"/>
  <c r="J83" i="33"/>
  <c r="I98" i="33"/>
  <c r="I101" i="33"/>
  <c r="I85" i="33"/>
  <c r="I72" i="33"/>
  <c r="J89" i="33"/>
  <c r="U57" i="29"/>
  <c r="J77" i="33"/>
  <c r="I65" i="33"/>
  <c r="I82" i="33"/>
  <c r="I68" i="33"/>
  <c r="I100" i="33"/>
  <c r="J90" i="33"/>
  <c r="I58" i="33"/>
  <c r="U58" i="33"/>
  <c r="J84" i="33"/>
  <c r="I90" i="33"/>
  <c r="J98" i="33"/>
  <c r="J64" i="33"/>
  <c r="J81" i="33"/>
  <c r="J97" i="33"/>
  <c r="J82" i="33"/>
  <c r="I81" i="33"/>
  <c r="I104" i="33"/>
  <c r="I56" i="33"/>
  <c r="I61" i="33"/>
  <c r="I62" i="33"/>
  <c r="J92" i="33"/>
  <c r="T58" i="33"/>
  <c r="J85" i="33"/>
  <c r="J88" i="33"/>
  <c r="I71" i="33"/>
  <c r="J60" i="33"/>
  <c r="J102" i="33"/>
  <c r="I80" i="33"/>
  <c r="I73" i="33"/>
  <c r="I76" i="33"/>
  <c r="J105" i="33"/>
  <c r="I83" i="33"/>
  <c r="T57" i="33"/>
  <c r="J94" i="33"/>
  <c r="I84" i="33"/>
  <c r="I105" i="33"/>
  <c r="J103" i="33"/>
  <c r="J100" i="33"/>
  <c r="U58" i="29"/>
  <c r="I96" i="33"/>
  <c r="J70" i="33"/>
  <c r="I89" i="33"/>
  <c r="I69" i="33"/>
  <c r="J91" i="33"/>
  <c r="I97" i="33"/>
  <c r="U57" i="33"/>
  <c r="J95" i="33"/>
  <c r="J59" i="33"/>
  <c r="I70" i="33"/>
  <c r="I63" i="33"/>
  <c r="J93" i="33"/>
  <c r="I78" i="33"/>
  <c r="I87" i="33"/>
  <c r="J61" i="33"/>
  <c r="I92" i="33"/>
  <c r="I95" i="33"/>
  <c r="J57" i="33"/>
  <c r="J71" i="33"/>
  <c r="J86" i="33"/>
  <c r="J101" i="33"/>
  <c r="J62" i="33"/>
  <c r="J72" i="33"/>
  <c r="U56" i="29"/>
  <c r="J87" i="33"/>
  <c r="J65" i="33"/>
  <c r="J63" i="33"/>
  <c r="J104" i="33"/>
  <c r="I75" i="33"/>
  <c r="J79" i="33"/>
  <c r="C13" i="27"/>
  <c r="J76" i="33"/>
  <c r="B53" i="29" l="1"/>
  <c r="B53" i="33"/>
  <c r="P9" i="33"/>
</calcChain>
</file>

<file path=xl/sharedStrings.xml><?xml version="1.0" encoding="utf-8"?>
<sst xmlns="http://schemas.openxmlformats.org/spreadsheetml/2006/main" count="3950" uniqueCount="531">
  <si>
    <t>Ausfüllhinweise und Abkürzungen</t>
  </si>
  <si>
    <t>Allgemeine Angaben</t>
  </si>
  <si>
    <t>Registrier-Nummer</t>
  </si>
  <si>
    <t>Einrichtungsname</t>
  </si>
  <si>
    <t>Daten beziehen sich auf das Kalenderjahr</t>
  </si>
  <si>
    <t>Erstelldatum der Datei</t>
  </si>
  <si>
    <t>Phase des Audits</t>
  </si>
  <si>
    <t>Auditjahr</t>
  </si>
  <si>
    <t>LA</t>
  </si>
  <si>
    <t>SV</t>
  </si>
  <si>
    <t>Titel</t>
  </si>
  <si>
    <t>Vorname</t>
  </si>
  <si>
    <t>Name</t>
  </si>
  <si>
    <t>Promoviert am</t>
  </si>
  <si>
    <t>Teilnahme an DSVSE-Kongressen</t>
  </si>
  <si>
    <t>Mitgliedschaft Vorstand oder Kommission DVSE</t>
  </si>
  <si>
    <t>Mitgliedschaft SECEC</t>
  </si>
  <si>
    <t>Facharzt</t>
  </si>
  <si>
    <t>Bemerkungsfeld</t>
  </si>
  <si>
    <t>Gesamt</t>
  </si>
  <si>
    <t>Gesamteingriffe</t>
  </si>
  <si>
    <t>Bewertung Fachexperte</t>
  </si>
  <si>
    <t>Anmerkung Fachexperte</t>
  </si>
  <si>
    <t>Rehabilitation</t>
  </si>
  <si>
    <t>24h Notfallambulanz</t>
  </si>
  <si>
    <t>ärztlicher Bereitschaftsdienst mit ständiger telefonischer Erreichbarkeit eines schulter-ellenbogen-chirurgischen Vertreters aus dem DSEZ</t>
  </si>
  <si>
    <t>Sprechstunde</t>
  </si>
  <si>
    <t>Wöchentliche Spezialsprechstunde</t>
  </si>
  <si>
    <t>Intensivmedizin</t>
  </si>
  <si>
    <t>Anästhesie</t>
  </si>
  <si>
    <t>Schmerztherapie</t>
  </si>
  <si>
    <t>Innere Medizin</t>
  </si>
  <si>
    <t>Radiologie</t>
  </si>
  <si>
    <t>Sonografie</t>
  </si>
  <si>
    <t>Röntgen in domo</t>
  </si>
  <si>
    <t>24h CT-Verfügbarkeit</t>
  </si>
  <si>
    <t>DVSE-Register</t>
  </si>
  <si>
    <t>Studien</t>
  </si>
  <si>
    <t>Teilnahme an DVSE-Multicenterstudien</t>
  </si>
  <si>
    <t>Themenpunkt</t>
  </si>
  <si>
    <t>Anforderung</t>
  </si>
  <si>
    <t>QM-Systemzertifizierung vorhanden</t>
  </si>
  <si>
    <t>Struktur</t>
  </si>
  <si>
    <t>SEZ</t>
  </si>
  <si>
    <t>SRK</t>
  </si>
  <si>
    <t>SRPo</t>
  </si>
  <si>
    <t>SRPk</t>
  </si>
  <si>
    <t>Präambel</t>
  </si>
  <si>
    <t>Ausfüllhinweise</t>
  </si>
  <si>
    <t>FE</t>
  </si>
  <si>
    <t>Fachexperte</t>
  </si>
  <si>
    <t>Eingaben (Kommentierung) durch Zentrum notwendig</t>
  </si>
  <si>
    <t>Deckblatt</t>
  </si>
  <si>
    <t xml:space="preserve">gemäß der </t>
  </si>
  <si>
    <t>Vorsitz:</t>
  </si>
  <si>
    <t>Kommissionsmitglieder:</t>
  </si>
  <si>
    <t xml:space="preserve">© 2019 </t>
  </si>
  <si>
    <t xml:space="preserve">ISBN: </t>
  </si>
  <si>
    <t xml:space="preserve">ISBN-A/DOI: </t>
  </si>
  <si>
    <t xml:space="preserve">Anforderungen der Deutschen Vereinigung für Schulter- und Ellenbogenchirurgie </t>
  </si>
  <si>
    <t>Struktur- und Prozessqualität von Schulter- und Ellenbogeneinrichtungen</t>
  </si>
  <si>
    <t>Prof. Dr. med. Lars-Johannes Lehmann</t>
  </si>
  <si>
    <t>erfüllt</t>
  </si>
  <si>
    <t>nicht vorhanden</t>
  </si>
  <si>
    <t>vorhanden</t>
  </si>
  <si>
    <t>Abweichung</t>
  </si>
  <si>
    <t>Hinweis</t>
  </si>
  <si>
    <t xml:space="preserve">Inhaltsverzeichnis </t>
  </si>
  <si>
    <t xml:space="preserve">← Zurück </t>
  </si>
  <si>
    <t>Weiter →</t>
  </si>
  <si>
    <t>Status ja/nein</t>
  </si>
  <si>
    <t>ja</t>
  </si>
  <si>
    <t>nein</t>
  </si>
  <si>
    <t>Inhalt</t>
  </si>
  <si>
    <t>Übersicht Bearbeitungsstand</t>
  </si>
  <si>
    <t xml:space="preserve">zur Übersicht Bearbeitungsstand </t>
  </si>
  <si>
    <t xml:space="preserve">Publikation Obex (Erst- o. Letztautor) </t>
  </si>
  <si>
    <t xml:space="preserve">Angemeldeter und angenommener Vortrag (Erstautor) DVSE, SECEC, ICSES + internationale Kongresse  </t>
  </si>
  <si>
    <t xml:space="preserve">Geladener Vortrag: DVSE, DKOU, SECEC, ICSES + internationale Kongresse  </t>
  </si>
  <si>
    <t xml:space="preserve">Angemeldeter und angenommener Vortrag (Erstautor) bei DKOU, AGA </t>
  </si>
  <si>
    <t xml:space="preserve">Poster bei DVSE, SECEC, ICSES + internationale Kongresse </t>
  </si>
  <si>
    <t xml:space="preserve">Preise für Schulter-/Ellenbogenthemen (Nachweis: Kopie der Urkunde) </t>
  </si>
  <si>
    <t xml:space="preserve">Angaben zu </t>
  </si>
  <si>
    <t xml:space="preserve">Ausfüllhinweise und Abkürzungen </t>
  </si>
  <si>
    <t xml:space="preserve">Übersicht Bearbeitungsstand </t>
  </si>
  <si>
    <t xml:space="preserve">Allgemeine Angaben </t>
  </si>
  <si>
    <t xml:space="preserve">Angaben zur Struktur </t>
  </si>
  <si>
    <t>teilweise bearbeitet</t>
  </si>
  <si>
    <t>Pkt.</t>
  </si>
  <si>
    <t xml:space="preserve">bearbeitet </t>
  </si>
  <si>
    <t>Anmerkung durch Fachexperten notwendig</t>
  </si>
  <si>
    <t>Eingaben durch das Zentrum, tlw. mit Dropdown-Menü</t>
  </si>
  <si>
    <t>Erstzertifizierung</t>
  </si>
  <si>
    <t>1. Datenprüfung</t>
  </si>
  <si>
    <t>2. Datenprüfung</t>
  </si>
  <si>
    <t>Re-Zertifizierung</t>
  </si>
  <si>
    <t>Bitte verwenden Sie, sofern vorhanden, die Dropdown-Funktion. Diese Datei wurde mit Microsoft Office2013 erstellt. Die Verwendung von älteren Office-Versionen oder anderen Kalkulationsprogrammen kann unter Umständen zu Einschränkungen und Funktionalitätsverlusten führen.</t>
  </si>
  <si>
    <t>Anforderung scheint nicht erfüllt, bitte begründen</t>
  </si>
  <si>
    <t>Art der Veröffentlichung</t>
  </si>
  <si>
    <t>Gesamtpunktzahl</t>
  </si>
  <si>
    <t>an die</t>
  </si>
  <si>
    <t>Erhebungs- und Kennzahlenbogen</t>
  </si>
  <si>
    <t>Erklärung</t>
  </si>
  <si>
    <t>Anforderungen an die zu erbringenden Mindestfallzahlen</t>
  </si>
  <si>
    <t>Subakromiale Bursektomie bzw. Dekompression</t>
  </si>
  <si>
    <t>Epicondylitis OP (z.B. Nirschl)</t>
  </si>
  <si>
    <t>Tenodese Bizepssehne</t>
  </si>
  <si>
    <t xml:space="preserve">Synovialektomie </t>
  </si>
  <si>
    <t>Kalkdepotentfernung RM</t>
  </si>
  <si>
    <t>Entfernung freie Gelenkkörper</t>
  </si>
  <si>
    <t>Resektion laterale Klavikula</t>
  </si>
  <si>
    <t xml:space="preserve">Osteosynthese Olekranonfraktur einfach </t>
  </si>
  <si>
    <t xml:space="preserve">Osteosynthese Klavikulafraktur einfach </t>
  </si>
  <si>
    <t>Osteosynthese Radiuskopf einfach</t>
  </si>
  <si>
    <t>ME (Klavikula, Humeruskopf)</t>
  </si>
  <si>
    <t>Neurolyse N. ulnaris</t>
  </si>
  <si>
    <t>Primäre Stabilisierung ACG</t>
  </si>
  <si>
    <t>Transposition N. ulnaris</t>
  </si>
  <si>
    <t>Lipomexstirpation</t>
  </si>
  <si>
    <t>Radiuskopfresektion</t>
  </si>
  <si>
    <t>ME ellenbogengelenknah</t>
  </si>
  <si>
    <t>Fixateur externe gelenküberbrückend</t>
  </si>
  <si>
    <t>Subakromiale Dekompression bzw. Bursektomie</t>
  </si>
  <si>
    <t>Osteosynthese Unterarmschaft einfach</t>
  </si>
  <si>
    <t>Tenotomie Bizepssehne</t>
  </si>
  <si>
    <t>Tenodese Bizepsssehne</t>
  </si>
  <si>
    <t>Epicondylitis OP</t>
  </si>
  <si>
    <t xml:space="preserve">Arthrolyse </t>
  </si>
  <si>
    <t>Plicaresektion</t>
  </si>
  <si>
    <t>Synovialektomie</t>
  </si>
  <si>
    <t>Resektion laterale Klavikula bzw. SC-Gelenkresektion</t>
  </si>
  <si>
    <t xml:space="preserve">Entfernung freie Gelenkkörper </t>
  </si>
  <si>
    <t>ACG-Stabilisierung primär</t>
  </si>
  <si>
    <t>Knorpeltherapie (Glättung, Mikrofrakturierung)</t>
  </si>
  <si>
    <t>Gelenkspülung bei Infekt</t>
  </si>
  <si>
    <t>Gesamtanzahl</t>
  </si>
  <si>
    <t xml:space="preserve">Osteosynthese proximaler Humerus einfach </t>
  </si>
  <si>
    <t>ORIF Radiuskopffraktur komplex</t>
  </si>
  <si>
    <t>Primäre Muskel-Sehnenrefixation (z.B. Pectoralis major)</t>
  </si>
  <si>
    <t>Radiuskopfprothese</t>
  </si>
  <si>
    <t>Rekonstruktion Rotatorenmanschette (inkl. Zusatzeingriffe)</t>
  </si>
  <si>
    <t>Refixation primär (Bizeps, Trizeps)</t>
  </si>
  <si>
    <t>Hemiendoprothese Schulter</t>
  </si>
  <si>
    <t>Osteosynthese distale Humerusfraktur einfach (z.B. Kondylus med. od. lat.)</t>
  </si>
  <si>
    <t>Offene Stabilisierung GHI (Bankart, Latarjet, bone block)</t>
  </si>
  <si>
    <t>Korrekturosteotomie Humerus/Ulna</t>
  </si>
  <si>
    <t>Klavikulapseudarthrose</t>
  </si>
  <si>
    <t>Pseudarthrose ellenbogennah</t>
  </si>
  <si>
    <t>Osteosynthese Klavikula Mehrfragmentfraktur</t>
  </si>
  <si>
    <t>Bandnaht primär nach Luxation</t>
  </si>
  <si>
    <t>Osteosynthese Skapula incl. Koracoid, Akromion, Glenoid einfach</t>
  </si>
  <si>
    <t>Bandplastik MUCL/LUCL</t>
  </si>
  <si>
    <t>Osteosynthese Oberarmschaft einfache Fraktur</t>
  </si>
  <si>
    <t>offene Arthrolyse</t>
  </si>
  <si>
    <t>Revision/Neurolyse Nervus radialis oder Nervus axillaris</t>
  </si>
  <si>
    <t xml:space="preserve">Revision Infekt RM -  Osteosynthese </t>
  </si>
  <si>
    <t>Interpositionsarthroplastik</t>
  </si>
  <si>
    <t>Einfache Arthrolyse</t>
  </si>
  <si>
    <t>SC-Gelenkstabilisierung</t>
  </si>
  <si>
    <t>Osteophytenabtragung</t>
  </si>
  <si>
    <t>Synovialektomie kombiniert anterior/posterior</t>
  </si>
  <si>
    <t>Dekompression N. ulnaris</t>
  </si>
  <si>
    <t>Weichteilstabilisierung glenohumeral (akut/chronisch)</t>
  </si>
  <si>
    <t>SLAP-Repair</t>
  </si>
  <si>
    <t>Tuberculum majus / minus Osteosynthese</t>
  </si>
  <si>
    <t>Neurolyse N. suprascapularis</t>
  </si>
  <si>
    <t xml:space="preserve">Revision Infekt RM, Osteosynthese </t>
  </si>
  <si>
    <t>TEP Schulter - anatomisch/invers/Hemiendprothese bei Fraktur</t>
  </si>
  <si>
    <t>Rekonstruktion posterolaterale Instabilität Radiuskopf</t>
  </si>
  <si>
    <t>TEP-Wechsel/Explantationen</t>
  </si>
  <si>
    <t>Hemiendoprothese</t>
  </si>
  <si>
    <t>Reko chron. ACG-Instabilität (biologisch)</t>
  </si>
  <si>
    <t>TEP</t>
  </si>
  <si>
    <t>Osteosynthese proximaler Humerus komplex (z.B. 3/4 Part)</t>
  </si>
  <si>
    <t>TEP-Wechsel</t>
  </si>
  <si>
    <t>Knorpelrekonstruktion (OATS etc)</t>
  </si>
  <si>
    <t>Knorpelrekonstruktion (z.B. OATS)</t>
  </si>
  <si>
    <t>Sekundäre Muskelrekonstruktion (z.B. Pectoralis)</t>
  </si>
  <si>
    <t>Sekundäre Muskelrekonstruktion (z.B. Bizeps distal)</t>
  </si>
  <si>
    <t>Sehnentranspositionen (Latissimus dorsi, Pectoralis major Transfer)</t>
  </si>
  <si>
    <t>Osteosynthese distale Humerusfraktur, kombinierte Versorgung komplexe Fraktur supra/interkondlär</t>
  </si>
  <si>
    <t>Osteosynthese Scapula incl. Coracoid, Acromion, Glenoid kompliziert</t>
  </si>
  <si>
    <t>Versorgung Monteggia-Fraktur, Monteggia-like-Lesion, Essex-Lopresti-Läsion, Komplexe Luxationsfrakturen</t>
  </si>
  <si>
    <t>Osteosynthese Oberarmschaft mehrfragmentäre Fraktur oder schwerer WT-Schaden</t>
  </si>
  <si>
    <t>Wiederherstellungsoperationen (bei Fehlstellung oder Pseudarthrose, Instabilitätät)</t>
  </si>
  <si>
    <t>Operationen bei Pseudarthrosen an Humerusschaft oder -kopf</t>
  </si>
  <si>
    <t>Umstellungsosteotomien an Humerusschaft oder -kopf</t>
  </si>
  <si>
    <t>Arthrodese</t>
  </si>
  <si>
    <t>Operative Therapie des TOS</t>
  </si>
  <si>
    <t>Komplexe Arthrolyse (alle Kompartimente)</t>
  </si>
  <si>
    <t>Arthroskopisch unterstütze Frakturversorgung</t>
  </si>
  <si>
    <t>Frakturstabilisierung (Glenoid)</t>
  </si>
  <si>
    <t>Knöcherne Stabilisierungseinfriffe bei GHI (Spanplastik, Korakoidtransfer)</t>
  </si>
  <si>
    <t>Rekonstruktion chronische ACG-Instabilität (biologisch)</t>
  </si>
  <si>
    <t>Anzahl Veröffentlichungen</t>
  </si>
  <si>
    <t>Kontaktdaten</t>
  </si>
  <si>
    <t>Pesönliche Daten</t>
  </si>
  <si>
    <t>Geburtsdatum</t>
  </si>
  <si>
    <t>Geburtsort</t>
  </si>
  <si>
    <t>Promotionsdatum</t>
  </si>
  <si>
    <t>Universität</t>
  </si>
  <si>
    <t>Facharzt  seit</t>
  </si>
  <si>
    <t>Fachrichtung</t>
  </si>
  <si>
    <t>Klinik / Abteilung / Department</t>
  </si>
  <si>
    <t>Straße &amp; Hausnummer</t>
  </si>
  <si>
    <t>PLZ</t>
  </si>
  <si>
    <t>Ort</t>
  </si>
  <si>
    <t>Telefon</t>
  </si>
  <si>
    <t>Email</t>
  </si>
  <si>
    <t>Mitgliedschaften</t>
  </si>
  <si>
    <t>DVSE seit</t>
  </si>
  <si>
    <t>SECEC seit</t>
  </si>
  <si>
    <t>Anlage zur Firmenkooperation &amp; Disclosures</t>
  </si>
  <si>
    <t xml:space="preserve">Schulter-Ellenborgen-Zertifikat </t>
  </si>
  <si>
    <t>Passive regelhafte Teilnahme am Jahreskongress der DVSE bei mindestens drei Kongressen in fünf aufeinanderfolgenden Jahren</t>
  </si>
  <si>
    <t xml:space="preserve">Pubmed-gelistete Originalarbeiten (Erst- o. Letztautor) </t>
  </si>
  <si>
    <t xml:space="preserve">Pubmed-gelistete Originalarbeiten  (Co-Autor ) </t>
  </si>
  <si>
    <t>Abgeschlossene Facharztausbildung in der Orthopädie und / oder Unfallchirurgie (als Nachweis ist eine Kopie der FA-Urkunde vorzulegen)</t>
  </si>
  <si>
    <t>Weiterbildung</t>
  </si>
  <si>
    <t>Fallzahlen Einrichtung</t>
  </si>
  <si>
    <t>Zwischensumme</t>
  </si>
  <si>
    <t>Schweregrad 1</t>
  </si>
  <si>
    <t>Schweregrad 2</t>
  </si>
  <si>
    <t>Schweregrad 3</t>
  </si>
  <si>
    <t>arthroskopisch - SW 1</t>
  </si>
  <si>
    <t>Transparente Firmenkooperationen / Disclosures</t>
  </si>
  <si>
    <t>SW</t>
  </si>
  <si>
    <t>Schweregrad (Eingriff)</t>
  </si>
  <si>
    <t>Ansprechpartner, Prozessbeschreibung</t>
  </si>
  <si>
    <t>Sonstige Eingriffe</t>
  </si>
  <si>
    <t>sonstige Eingriffe</t>
  </si>
  <si>
    <t>absolut</t>
  </si>
  <si>
    <t>bearbeitet</t>
  </si>
  <si>
    <t>nicht bearbeitet</t>
  </si>
  <si>
    <t>Anforderung erfüllt</t>
  </si>
  <si>
    <t>Anforderung nicht erfüllt</t>
  </si>
  <si>
    <t>Prüfung "bearbeitet"</t>
  </si>
  <si>
    <t>Komplikationswesen</t>
  </si>
  <si>
    <t>Kooperationspartner</t>
  </si>
  <si>
    <t xml:space="preserve">nicht bearbeitet </t>
  </si>
  <si>
    <t>Anforderungen erfüllt</t>
  </si>
  <si>
    <t>Anforderungen nicht erfüllt</t>
  </si>
  <si>
    <t>Bearbeitungsstand Pflichtangaben</t>
  </si>
  <si>
    <t>ja- ISO 9001</t>
  </si>
  <si>
    <t xml:space="preserve">ja - KTQ </t>
  </si>
  <si>
    <t>ja - sonstige</t>
  </si>
  <si>
    <t>Bearbeitungsqualität</t>
  </si>
  <si>
    <t>Bearbeitungsstand</t>
  </si>
  <si>
    <t>Prof. Dr. med. Ulrich Brunner</t>
  </si>
  <si>
    <t>durch die Zertifizierungskommission</t>
  </si>
  <si>
    <t>Stellvertretender Vorsitz:</t>
  </si>
  <si>
    <t xml:space="preserve">PD Dr. med. Achim Hedtmann </t>
  </si>
  <si>
    <t>PD Dr. med. Klaus Burkhart</t>
  </si>
  <si>
    <t xml:space="preserve">Prof. Dr. med. Peter Müller </t>
  </si>
  <si>
    <t xml:space="preserve">Dr. med. Matthias Ritsch </t>
  </si>
  <si>
    <t xml:space="preserve">PD Dr. med. Christoph Schulz </t>
  </si>
  <si>
    <t xml:space="preserve">Prof. Dr. med. Richard Stangl </t>
  </si>
  <si>
    <t xml:space="preserve">Dr. med. Thomas Westphal </t>
  </si>
  <si>
    <t xml:space="preserve">PD Dr. med. Sebastian Siebenlist </t>
  </si>
  <si>
    <t>PD Dr. med. Olaf Rolf</t>
  </si>
  <si>
    <t>978-3-946833-13-0</t>
  </si>
  <si>
    <t>10.978.3946833/130</t>
  </si>
  <si>
    <t>Ärztliche Leitung</t>
  </si>
  <si>
    <t>Stellvertretung</t>
  </si>
  <si>
    <t>Stellvertretung (der ärztlichen Leitung)</t>
  </si>
  <si>
    <t>Konformitätsbewertung Fachexperte</t>
  </si>
  <si>
    <t>Vorabbewertung</t>
  </si>
  <si>
    <t>Auditbericht</t>
  </si>
  <si>
    <t>Abweichungen</t>
  </si>
  <si>
    <t>Text FE</t>
  </si>
  <si>
    <t>Hinweise</t>
  </si>
  <si>
    <t>Habilitationsdatum</t>
  </si>
  <si>
    <t>Fax</t>
  </si>
  <si>
    <t>Schulter-Ellenbogen-Zertifikat der DVSE (als Nachweis gilt eine Kopie des Zertifikats)</t>
  </si>
  <si>
    <t>Lehrtätigkeit innerhalb medizinischer Berufsgruppen (als Nachweis dienen Lehrprogramme, Vorlesungsverzeichnisse oder Bestätigung der Einrichtung)</t>
  </si>
  <si>
    <t>klinische &amp; wissenschaftliche Verantwortung</t>
  </si>
  <si>
    <t>Lehrtätigkeit innerhalb med. Berufsgruppen</t>
  </si>
  <si>
    <t xml:space="preserve">Bearbeitungsstand Pflichtangaben </t>
  </si>
  <si>
    <t>individuell geregelte Nachsorge und standardisierte Nachbehandlungs- protokolle</t>
  </si>
  <si>
    <t>mindestens einmal im Monat eine Komplikationsbe-sprechung (und internes Komplikations-management)</t>
  </si>
  <si>
    <t xml:space="preserve">prozentual </t>
  </si>
  <si>
    <t xml:space="preserve">Vorabbewertung </t>
  </si>
  <si>
    <t xml:space="preserve">Auditbericht </t>
  </si>
  <si>
    <t xml:space="preserve">Im Folgenden bitten wir Sie um eine kurze Erläuterung der Organisationsstruktur Ihrer Versorgungseinheit. </t>
  </si>
  <si>
    <t>Hinweis: Die Eingabe in diesen Spalten erfolgt durch einen Vertreter der Einrichtung.</t>
  </si>
  <si>
    <t>MRT in domo oder      alio loco</t>
  </si>
  <si>
    <t>nach eigener Einschätzung durch die Einrichtung</t>
  </si>
  <si>
    <t>Auswertung</t>
  </si>
  <si>
    <t>Name Anforderung</t>
  </si>
  <si>
    <t>Hinweise Vorabbewertung</t>
  </si>
  <si>
    <t>Abweichungen Vorabbewertung</t>
  </si>
  <si>
    <t>Hinweise Auditbericht</t>
  </si>
  <si>
    <t>Abweichungen Auditbericht</t>
  </si>
  <si>
    <t>Hinweis/Abweichung</t>
  </si>
  <si>
    <t>Nr.</t>
  </si>
  <si>
    <t>Radiologie - 24h CT-Verfügbarkeit</t>
  </si>
  <si>
    <t>Radiologie - MRT in domo oder alio loco</t>
  </si>
  <si>
    <t>Radiologie - Röntgen in domo</t>
  </si>
  <si>
    <t>Radiologie - Sonografie</t>
  </si>
  <si>
    <t>Kooperationspartner - Innere Medizin</t>
  </si>
  <si>
    <t>Kooperationspartner - Schmerztherapie</t>
  </si>
  <si>
    <t>Kooperationspartner - Anästhesie</t>
  </si>
  <si>
    <t>Kooperationspartner - Intensivmedizin</t>
  </si>
  <si>
    <t>Promotion</t>
  </si>
  <si>
    <t>Habilitation</t>
  </si>
  <si>
    <t>Prüfung "bearbeitet" - zweite Spalte</t>
  </si>
  <si>
    <t>Blattnamen mit Hinweisen und Abweichungen</t>
  </si>
  <si>
    <t>Anzahl der maximalen Anzahl an Hinweisen bzw. Abweichungen je Berichtsform</t>
  </si>
  <si>
    <t>Blatt</t>
  </si>
  <si>
    <t>Angabe des Vorab-Hinweises für das Blatt</t>
  </si>
  <si>
    <t>Nr. Hinweis Vorabbericht</t>
  </si>
  <si>
    <t>Angabe der Vorab-Abweichung für das Blatt</t>
  </si>
  <si>
    <t>Nr. Abweichung Vorabbericht</t>
  </si>
  <si>
    <t>Angabe des Auditbericht-Hinweises für das Blatt</t>
  </si>
  <si>
    <t>Nr. Hinweis Auditbericht</t>
  </si>
  <si>
    <t>Angabe der Auditbericht-Abweichung für das Blatt</t>
  </si>
  <si>
    <t>Nr. Abweichung Auditbericht</t>
  </si>
  <si>
    <t>Anzahl Abweichungen Vorabbericht</t>
  </si>
  <si>
    <t>Anzahl Hinweise Vorabbericht</t>
  </si>
  <si>
    <t>Anzahl Abweichungen Auditbericht</t>
  </si>
  <si>
    <t>Anzahl Hinweise Auditbericht</t>
  </si>
  <si>
    <t>Dropdown</t>
  </si>
  <si>
    <t xml:space="preserve">Die in den Verfahrensunterlagen festgestellten Unklarheiten und Abweichungen sind bis zum Zertifizierungsaudit zu berücksichtigen bzw. zu bearbeiten. </t>
  </si>
  <si>
    <t xml:space="preserve">Die in den Verfahrensunterlagen festgestellten Unklarheiten und Abweichungen sind zu analysieren und es ist hierüber eine schriftliche Stellungnahme zu erstellen, die mind. 7 Tage vor dem Audit an den Fachexperten (in „cc“ an ClarCert) per Mail einzureichen ist. Sofern vom Fachexperten keine Rückmeldung erfolgt, ist mit der Einreichung der Stellungnahme die Voraussetzung für die Zulassung zum Zertifizierungsaudit gegeben. </t>
  </si>
  <si>
    <t>Kurzzusammenfassung und Vorabbewertung</t>
  </si>
  <si>
    <t>Die in den Verfahrensunterlagen festgestellten Unklarheiten und Abweichungen sind zu analysieren und es ist hierüber eine schriftliche Stellungnahme zu erstellen, die mind. 10 Tage vor dem Audit an den Fachexperten (in „cc“ an ClarCert) per Mail einzureichen ist.  Die Zulassung zum Zertifizierungsaudit bedarf einer positiven Bewertung der Stellungnahme durch den Fachexperten, die schriftlich mitgeteilt wird.</t>
  </si>
  <si>
    <t>Eine Zulassung zum Zertifizierungsverfahren ist aufgrund der in diesem Bericht genannten Gründe nicht möglich. Das weitere Vorgehen ist mit ClarCert abzustimmen.</t>
  </si>
  <si>
    <t>Allgemeine Übersicht</t>
  </si>
  <si>
    <t>Zertifizierung als</t>
  </si>
  <si>
    <t>PLZ &amp; Ort</t>
  </si>
  <si>
    <t>Anforderungserfüllung</t>
  </si>
  <si>
    <t>Vorabbewertung Fachexperte</t>
  </si>
  <si>
    <t>Erläuterung Darstellung Einzelergebnis</t>
  </si>
  <si>
    <t>Feststellung(en)</t>
  </si>
  <si>
    <t>Hinweis(e)</t>
  </si>
  <si>
    <t>Abweichung(en)</t>
  </si>
  <si>
    <t xml:space="preserve">Unter Feststellung(en) werden allgemeine Eindrücke beschrieben, die weder einen Hinweis noch eine Abweichung darstellen. </t>
  </si>
  <si>
    <t>Bewertung Verfahrensunterlagen  -  Voraussetzungen Zulassung zum Zertifizierungsaudit</t>
  </si>
  <si>
    <t>Datum</t>
  </si>
  <si>
    <t>Auditleitung</t>
  </si>
  <si>
    <t>Anmerkungen zur Bewertung</t>
  </si>
  <si>
    <t>Ergebnis der Bewertung</t>
  </si>
  <si>
    <t>Deutsches Schulter- und Ellenbogenzentrum</t>
  </si>
  <si>
    <t>Stellen Empfehlungen für die Weiterentwicklung der Einrichtung oder Unklarheiten aufgrund der eingereichten Unterlagen dar. Die Hinweise werden im Rahmen des Audits betrachtet und können unter Umständen auch zu einer Abweichung führen.</t>
  </si>
  <si>
    <t>Hinweis: Die Eingabe in diesen Spalten erfolgt durch den Fachexperten.</t>
  </si>
  <si>
    <t>Die Deutsche Vereinigung für Schulter- und Ellenbogenchirurgie (DVSE), eine der größten und mitgliederreichsten wissenschaftlichen deutschsprachigen Organgesellschaften, verfolgt seit Jahren das Ziel der Strukturverbesserung, Transparenz und Qualitätssicherung in der klinischen Versorgung und wissenschaftlichen Forschung auf dem Gebiet der Schulter- und Ellenbogenchirurgie.</t>
  </si>
  <si>
    <t>Das Konzept beruht dabei auf einer dreistufigen Gliederung und reflektiert die in den verschiedenen Einrichtungen vorliegenden klinischen und wissenschaftlichen Schwerpunkte. Neben personenbezogenen Voraussetzungen ist das Stufenkonzept in drei Kategorien unterteilt: Krankenversorgung, Forschung, Fortbildung/Lehre. Für die Anerkennung müssen durch die Einrichtung verschiedene Voraussetzungen in den jeweiligen Kategorien erfüllt sein. Die Deutschen Schulter- und Ellenbogenzentren decken dabei die drei Säulen in besonders hohem Maße ab. Referenzkliniken und Referenzpraxen sind in abgestufter Weise mit reduzierter Aktivität in den einzelnen Bereichen abgebildet.</t>
  </si>
  <si>
    <t xml:space="preserve">Buchbeiträge zu Schulter-/ Ellenbogenthemen </t>
  </si>
  <si>
    <t xml:space="preserve">Teilnahme an Multicenterstudien (Nachweis: Bestätigung des Kommissions-vorsitzenden) </t>
  </si>
  <si>
    <t xml:space="preserve">Schulter-Ellenbogen-Zertifikat </t>
  </si>
  <si>
    <t>Beschreiben eine Nichtkonformität gegenüber den fachlichen Anforderungen. Werden im Audit Abweichungen festgestellt, so sind diese innerhalb eines definierten Zeitraums (max. 3 Monate) zu beheben. Die Überprüfung der Abweichungsbehebung erfolgt entweder anhand eingereichter Nachweise oder durch ein Nachaudit vor Ort. Eine Zertifikatserteilung ist erst nach Behebung aller Abweichungen möglich.</t>
  </si>
  <si>
    <t>Stellvertretender Arzt</t>
  </si>
  <si>
    <t>Leitlinien und SOPs</t>
  </si>
  <si>
    <t>Qualifikation der Operteure</t>
  </si>
  <si>
    <t xml:space="preserve">100% aller Schulter- und Ellbogeneingriffe durch LA, SV oder einen qualifizierten Schulter- und Ellbogenchirurgen (mind. 100 Eingriffe in den letzten 2 Jahren durch LA oder SV assistiert) operiert oder zu Ausbildungszwecken assistiert  </t>
  </si>
  <si>
    <t>Qualifikation der Operateure</t>
  </si>
  <si>
    <t>Ergebnis Audit</t>
  </si>
  <si>
    <t>Datum Auditbericht</t>
  </si>
  <si>
    <t>Datum Audit</t>
  </si>
  <si>
    <t>ggf. weitere Mitglieder des Auditteams</t>
  </si>
  <si>
    <t>Allgemeine Auditeindrücke</t>
  </si>
  <si>
    <t>Zusammenfassung und Auditbericht</t>
  </si>
  <si>
    <t>Auditbericht Fachexperte</t>
  </si>
  <si>
    <t>DSEZ</t>
  </si>
  <si>
    <t>RP</t>
  </si>
  <si>
    <t>Erfüllung der Anforderung</t>
  </si>
  <si>
    <t>Orthopädie</t>
  </si>
  <si>
    <t>Chirurgie mit Schwerpunktbezeichnung Unfallchirurgie</t>
  </si>
  <si>
    <t xml:space="preserve">Orthopädie und Unfallchirurgie </t>
  </si>
  <si>
    <t>andere Fachrichtung</t>
  </si>
  <si>
    <t>Wissenschaftlicher Datensatz für Erstimplantation und Revision verpflichtend</t>
  </si>
  <si>
    <t>Mitgliedschaft DVSE</t>
  </si>
  <si>
    <t>Aus- und Fortbildung</t>
  </si>
  <si>
    <t>3 Jahre Weiterbildungs- befugnis im Fachge- biet Orthopädie und Unfallchirurgie inkl. Common Trunk inner-halb der Einrichtung
oder 1 Jahr WB des LA</t>
  </si>
  <si>
    <t>Gesamteingriffe
Schulter &amp; Ellenbogen</t>
  </si>
  <si>
    <t>Ellenbogen</t>
  </si>
  <si>
    <t>Schulter</t>
  </si>
  <si>
    <t>Einrichtung</t>
  </si>
  <si>
    <t>Themenkomplex</t>
  </si>
  <si>
    <t>Operateur 1</t>
  </si>
  <si>
    <t>Operateur 2</t>
  </si>
  <si>
    <t>Operateur 3</t>
  </si>
  <si>
    <t>Operateur 4</t>
  </si>
  <si>
    <t>Operateur 5</t>
  </si>
  <si>
    <t>Operateur 6</t>
  </si>
  <si>
    <t>Überschrift</t>
  </si>
  <si>
    <t>Art</t>
  </si>
  <si>
    <t>Reg.Nr.</t>
  </si>
  <si>
    <t>Fließtext Beschreibung Einrichtung</t>
  </si>
  <si>
    <t>1 Jahr Weiterbildungs-befugnis im Fachgebiet Orthopädie und Unfallchirurgie inkl. Common Trunk innerhalb der Einrichtung</t>
  </si>
  <si>
    <t>2 Jahr Weiterbildungs-befugnis im Fachgebiet Orthopädie und Unfallchirurgie inkl. Common Trunk innerhalb der Einrichtung</t>
  </si>
  <si>
    <t>3 Jahr Weiterbildungs-befugnis im Fachgebiet Orthopädie und Unfallchirurgie inkl. Common Trunk innerhalb der Einrichtung</t>
  </si>
  <si>
    <t>4 Jahr Weiterbildungs-befugnis im Fachgebiet Orthopädie und Unfallchirurgie inkl. Common Trunk innerhalb der Einrichtung</t>
  </si>
  <si>
    <t>5 Jahr Weiterbildungs-befugnis im Fachgebiet Orthopädie und Unfallchirurgie inkl. Common Trunk innerhalb der Einrichtung</t>
  </si>
  <si>
    <t>6 Jahr Weiterbildungs-befugnis im Fachgebiet Orthopädie und Unfallchirurgie inkl. Common Trunk innerhalb der Einrichtung</t>
  </si>
  <si>
    <t>7 Jahr Weiterbildungs-befugnis im Fachgebiet Orthopädie und Unfallchirurgie inkl. Common Trunk innerhalb der Einrichtung</t>
  </si>
  <si>
    <t>8 Jahr Weiterbildungs-befugnis im Fachgebiet Orthopädie und Unfallchirurgie inkl. Common Trunk innerhalb der Einrichtung</t>
  </si>
  <si>
    <t>4 Jahre Weiterbildungs- befugnis im Fachge- biet Orthopädie und Unfallchirurgie inkl. Common Trunk inner-halb der Einrichtung
oder 1 Jahr WB des LA</t>
  </si>
  <si>
    <t>5 Jahre Weiterbildungs- befugnis im Fachge- biet Orthopädie und Unfallchirurgie inkl. Common Trunk inner-halb der Einrichtung
oder 1 Jahr WB des LA</t>
  </si>
  <si>
    <t>6 Jahre Weiterbildungs- befugnis im Fachge- biet Orthopädie und Unfallchirurgie inkl. Common Trunk inner-halb der Einrichtung
oder 1 Jahr WB des LA</t>
  </si>
  <si>
    <t>7 Jahre Weiterbildungs- befugnis im Fachge- biet Orthopädie und Unfallchirurgie inkl. Common Trunk inner-halb der Einrichtung
oder 1 Jahr WB des LA</t>
  </si>
  <si>
    <t>8 Jahre Weiterbildungs- befugnis im Fachge- biet Orthopädie und Unfallchirurgie inkl. Common Trunk inner-halb der Einrichtung
oder 1 Jahr WB des LA</t>
  </si>
  <si>
    <t>9 Jahre Weiterbildungs- befugnis im Fachge- biet Orthopädie und Unfallchirurgie inkl. Common Trunk inner-halb der Einrichtung
oder 1 Jahr WB des LA</t>
  </si>
  <si>
    <t>10 Jahre Weiterbildungs- befugnis im Fachge- biet Orthopädie und Unfallchirurgie inkl. Common Trunk inner-halb der Einrichtung
oder 1 Jahr WB des LA</t>
  </si>
  <si>
    <t>Existieren Leitlinien und veröffentlichtete SOPs der DVSE für Krankheitsbilder bzw. Behandlungen , sind diese vollständig zu berücksichtigen.</t>
  </si>
  <si>
    <t xml:space="preserve">75% aller Schulter- und Ellbogeneingriffe durch LA, SV oder einen qualifizierten Schulter- und Ellbogenchirurgen (mind. 100 Eingriffe in den letzten 2 Jahren durch LA oder SV assistiert) operiert oder zu Ausbildungszwecken assistiert  </t>
  </si>
  <si>
    <t>Formel</t>
  </si>
  <si>
    <t>Konkret</t>
  </si>
  <si>
    <t>Zusatz</t>
  </si>
  <si>
    <t>Tabellenblatt</t>
  </si>
  <si>
    <t>Allg. Angaben</t>
  </si>
  <si>
    <t>Persönliche Daten</t>
  </si>
  <si>
    <t>DVSE</t>
  </si>
  <si>
    <t>SECEC</t>
  </si>
  <si>
    <t xml:space="preserve"> nach eigener Einschätzung durch die Einrichtung</t>
  </si>
  <si>
    <t>Anmerkung</t>
  </si>
  <si>
    <t>Konformitätsbewertung</t>
  </si>
  <si>
    <t>Veröffentlichungen</t>
  </si>
  <si>
    <t>Punkte</t>
  </si>
  <si>
    <t>Anzahl der Veröffentlichung</t>
  </si>
  <si>
    <t>Fallzahlen</t>
  </si>
  <si>
    <t>Anforderung an die zu erbringende Mindestfallzahl</t>
  </si>
  <si>
    <t>Schweregrad I</t>
  </si>
  <si>
    <t>Schulter &amp; Ellenbogen</t>
  </si>
  <si>
    <t>Anforderung Gesamt</t>
  </si>
  <si>
    <t>Gesamt Einrichtung</t>
  </si>
  <si>
    <t>Schweregrad I - Schulter</t>
  </si>
  <si>
    <t>Schweregrad I - Ellenbogen</t>
  </si>
  <si>
    <t>Schweregrad II</t>
  </si>
  <si>
    <t>Schweregrad II - Schulter</t>
  </si>
  <si>
    <t>Schweregrad II - Ellenbogen</t>
  </si>
  <si>
    <t>Schweregrad III</t>
  </si>
  <si>
    <t>Schweregrad III - Schulter</t>
  </si>
  <si>
    <t>Schweregrad III - Ellenbogen</t>
  </si>
  <si>
    <t>Sonstige</t>
  </si>
  <si>
    <t>Sonstige-Schulter</t>
  </si>
  <si>
    <t>Sonstige-Ellenbogen</t>
  </si>
  <si>
    <t>offen</t>
  </si>
  <si>
    <t>arthroskopisch</t>
  </si>
  <si>
    <t>Version:</t>
  </si>
  <si>
    <t>Version</t>
  </si>
  <si>
    <t>Bewertung Verfahrensunterlagen</t>
  </si>
  <si>
    <t>Datum Vorabbewertung</t>
  </si>
  <si>
    <t>Co-Auditor</t>
  </si>
  <si>
    <t>weiteres Auditmitglied</t>
  </si>
  <si>
    <t>Auditteam</t>
  </si>
  <si>
    <t>Ergebnis des Audits</t>
  </si>
  <si>
    <t xml:space="preserve">Bearbeitungsqualität </t>
  </si>
  <si>
    <t>Basisdatensatz für Erstimplantation und Revision verpflichtend</t>
  </si>
  <si>
    <t>nicht für SRK relevant</t>
  </si>
  <si>
    <t>nicht für SRK relevant, Zeilen gelöscht</t>
  </si>
  <si>
    <t>für SRK nicht relevant</t>
  </si>
  <si>
    <t>Schulter-Ellenbogen-Zertifikat der DVSE oder nachweislich auf dem Weg</t>
  </si>
  <si>
    <t xml:space="preserve"> ---</t>
  </si>
  <si>
    <t>Praxisinhaber</t>
  </si>
  <si>
    <t xml:space="preserve">Publikation Obex (Co-Autor) </t>
  </si>
  <si>
    <t>für SEZ &amp; SRK nicht relevant</t>
  </si>
  <si>
    <t>SRP</t>
  </si>
  <si>
    <t>Abgeschlossene Promotion zu einem Schulter- Ellenbogenthema</t>
  </si>
  <si>
    <t>Abgeschlossene Promotion zu einem orthopädisch /  unfallchirurgischen Thema</t>
  </si>
  <si>
    <t>Teilnahme DVSE-Kongress</t>
  </si>
  <si>
    <t>nicht für SEZ &amp; SRK relevant</t>
  </si>
  <si>
    <t>Patientenkontakte</t>
  </si>
  <si>
    <t>Erst- und Wiedervorstellungen pro Jahr  mehr als 1.200 
(KV, BG Auszug)</t>
  </si>
  <si>
    <t>Struktur des Erhebungs- und Kennzahlenbogens</t>
  </si>
  <si>
    <t xml:space="preserve">Angaben zu (Die Nachweise sind nicht vorab einzureichen, können aber im Audit stichprobenhaft geprüft werden und sind daher im Audit vorzuhalten.) </t>
  </si>
  <si>
    <t>Teilnahme an DVSE-Kongressen</t>
  </si>
  <si>
    <t>Angaben zu (Die Nachweise sind nicht vorab einzureichen, können aber im Audit stichprobenhaft geprüft werden und sind daher im Audit vorzuhalten.)</t>
  </si>
  <si>
    <t xml:space="preserve">Buchbeiträge zu Schulter- / Ellenbogenthemen </t>
  </si>
  <si>
    <t xml:space="preserve">Preise für Schulter- / Ellenbogenthemen (Nachweis: Kopie der Urkunde) </t>
  </si>
  <si>
    <t>Ausbildung von Doktoranden, Hospitanten, Famulanten, Assistenzärzten in Fachweiterbildung</t>
  </si>
  <si>
    <t>Ggf. namentliche Benennung weiterer sonstiger Operateure</t>
  </si>
  <si>
    <t>Abgeschlossene Habilitation zu einem Schulter- Ellenbogenthema</t>
  </si>
  <si>
    <t>Abgeschlossene Habilitation zu einem orthopädisch /  unfallchirurgischen Thema</t>
  </si>
  <si>
    <t>DSEK</t>
  </si>
  <si>
    <t>DSEP</t>
  </si>
  <si>
    <t>SEK-</t>
  </si>
  <si>
    <t>Deutsche Schulter- und Ellenbogenklinik</t>
  </si>
  <si>
    <t>für Deutsche Schulter- und Ellenbogenkliniken</t>
  </si>
  <si>
    <t>Basierend auf der aktuellen Versorgungssituation in Deutschland sollen durch den Aufbau von Deutschen Schulter- und Ellenbogenzentren, -kliniken und -praxen klinische und wissenschaftliche Fachkompetenz und Qualität sichtbar gemacht und die Aktivität in den einzelnen Bereichen gesteigert werden.</t>
  </si>
  <si>
    <t>Deutsche Schulter- und Ellenbogenpraxis</t>
  </si>
  <si>
    <t xml:space="preserve">Abkürzungsverzeichnis
</t>
  </si>
  <si>
    <t xml:space="preserve">Zur besseren Lesbarkeit wurde auf eine geschlechtsspezifische Darstellung in den Formulierungen verzichtet. Inhaltlich spiegeln sich jedoch alle Geschlechter wider. </t>
  </si>
  <si>
    <t xml:space="preserve">Preise für Schulter- / Ellenbogen-themen (Nachweis: 
Kopie der Urkunde) </t>
  </si>
  <si>
    <t xml:space="preserve">Buchbeiträge zu Schulter- / Ellenbogen-themen </t>
  </si>
  <si>
    <t xml:space="preserve">Teilnahme an Multicenter-studien (Nachweis: Bestätigung des Kommissions-vorsitzenden) </t>
  </si>
  <si>
    <t>Schulter-Ellenbogen-Zertifikat der DVSE  (als Nachweis gilt eine Kopie des Zertifikats bzw. die Teilnahmebescheinigungen der besuchten Veranstaltungen; Vorlage DVSE-Zertifikat innerhalb von 3 Jahren nach der Erstzertifizierung)</t>
  </si>
  <si>
    <t xml:space="preserve">Der LA und der SV müssen zusammen 8 Punkte erreichen, zum Beispiel durch Publikationen und Kongressbeiträge auf dem Gebiet der Schulter- und Ellenbogenchirurgie.  </t>
  </si>
  <si>
    <t xml:space="preserve">Schulter-Ellenbogen-Zertifikat 
der DVSE </t>
  </si>
  <si>
    <t>Anlage zur Firmenkooperation 
&amp; Disclosures</t>
  </si>
  <si>
    <t xml:space="preserve">Pubmed-gelistete Originalarbeiten </t>
  </si>
  <si>
    <t xml:space="preserve">Publikation 
OBEX </t>
  </si>
  <si>
    <t xml:space="preserve">Angemeldeter und angenommener Vortrag 
DVSE, SECEC, ICSES + internationale Kongresse  </t>
  </si>
  <si>
    <t xml:space="preserve">Geladener Vortrag: 
DVSE, DKOU, SECEC, ICSES + internationale Kongresse  </t>
  </si>
  <si>
    <t xml:space="preserve">Angemeldeter und angenommener Vortrag  bei DKOU, AGA </t>
  </si>
  <si>
    <t xml:space="preserve">Publikation OBEX </t>
  </si>
  <si>
    <t xml:space="preserve">Pubmed-gelistete Originalarbeiten  </t>
  </si>
  <si>
    <t xml:space="preserve">Angemeldeter und angenommener Vortrag 
bei DKOU, AGA </t>
  </si>
  <si>
    <t>ärztlicher Bereitschaftsdienst mit ständiger telefonischer Erreichbarkeit eines schulter-ellenbogen-chirurgischen Vertreters aus dem SEK oder Darlegung einer Kooperations-vereinbarung</t>
  </si>
  <si>
    <t>wöchentlich stattfindende Spezialsprechstunde</t>
  </si>
  <si>
    <t>Klinikinterne Intensivmedizin</t>
  </si>
  <si>
    <t>Sonografie in domo</t>
  </si>
  <si>
    <t>24h CT-Verfügbarkeit (kann über Kooperationsvertrag abgedeckt werden)</t>
  </si>
  <si>
    <t>vierteljährliche Komplikationsbe-sprechung (und internes Komplikations-management)</t>
  </si>
  <si>
    <t>existierende Leitlinien und veröffentlichte SOPs der DVSE für Krankheitsbilder / Behandlungen, sind diese vollständig zu berücksichtigen</t>
  </si>
  <si>
    <t>die Dateneingabe des Basisdatensatz für Erstimplantation und Revision im DVSE-Endoprothesenregister ist verpflichtend</t>
  </si>
  <si>
    <t>75% aller Schulter- und Ellbogeneingriffe sollen durch LA, SV oder einen sonstigen Schulter- und Ellenbogenchirurgen (FA mit DVSE-Schulter- und Ellenbogen-Zertifikat)  operiert oder zu Ausbildungszwecken assistiert werden</t>
  </si>
  <si>
    <t>Wissenschaftliche Voraussetzungen an LA und SV</t>
  </si>
  <si>
    <t>Der LA und SV müssen zusammen 8 Punkte erreichen (z. B. Publikationen, Kongressbeiträge)</t>
  </si>
  <si>
    <t>Wissenschaftliche Voraussetzungen</t>
  </si>
  <si>
    <t>MRT in domo oder alio loco</t>
  </si>
  <si>
    <t>Interdisziplinäre fachärztliche Vernetzung: Radiologie</t>
  </si>
  <si>
    <t xml:space="preserve">Interdisziplinäre fachärztliche Vernetzung </t>
  </si>
  <si>
    <t>Anforderungen 
nicht erfüllt</t>
  </si>
  <si>
    <t xml:space="preserve">Auf Grundlage der Erkenntnisse des Audits zur Erstzertifizierung wird durch das Auditteam empfohlen, die Zertifizierung zu erteilen. </t>
  </si>
  <si>
    <t>Inkraftsetzung am 09.09.2020</t>
  </si>
  <si>
    <t>Mitglied DVSE (als Nachweis gilt eine Kopie der Mitgliedsurkunde)</t>
  </si>
  <si>
    <t>Formel fürs ausblenden von Vorabbewertung und Auditbericht</t>
  </si>
  <si>
    <t>Schulter - offen</t>
  </si>
  <si>
    <t>Schulter - arthroskopisch</t>
  </si>
  <si>
    <t>Ellenbogen - offen</t>
  </si>
  <si>
    <t>Ellenbogen - arthroskopisch</t>
  </si>
  <si>
    <t>Abgeschlossene Promotion zum Dr. med. (als Nachweis ist die Kopie der Promotionsurkunde bzw. Äquivalenzbescheinigung einer deutschen Universität bei z.B. Dr. med. univ.)</t>
  </si>
  <si>
    <t>ein Jahr Weiterbildungs- befugnis im Fachgebiet Orthopädie und Unfallchirurgie  inkl. Common Trunk innerhalb der Einrichtung</t>
  </si>
  <si>
    <t>Eigenständige klinische und wissenschaftliche Verantwortung (Nachweis Bescheinigung des Klinikleiters)</t>
  </si>
  <si>
    <t>eigenständige klinische &amp; wissenschaftliche Verantwortung</t>
  </si>
  <si>
    <t>Mitglied DVSE (als Nachweis ist eine Kopie der Mitgliedsurkunde gültig)</t>
  </si>
  <si>
    <t>Der LA und der SV müssen zusammen 8 Punkte erreichen, zum Beispiel durch Publikationen und Kongressbeiträge auf dem Gebiet der Schulter- und Ellenbogenchirurgie</t>
  </si>
  <si>
    <t xml:space="preserve">Der von der Einrichtung eingereichte Erhebungs- und Kennzahlenbogen wurde vollständig und korrekt bearbeitet. Die Durchführung des Zertifizierungsaudits wird empfohlen. </t>
  </si>
  <si>
    <t xml:space="preserve">Auf Grundlage der Erkenntnisse des Erstzertifizierungs-/ Wiederholaudits wird durch die Fachexperten empfohlen, die Zertifizierung der Schulter- und Ellenbogeneinrichtung unter der Voraussetzung, dass die in dem Abweichungsprotokoll und in diesem Bericht beschriebene Abweichung fristgerecht und vollständig behoben wird, auszusprechen / aufrechtzuerhalten. </t>
  </si>
  <si>
    <t>O1 (231221)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</si>
</sst>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name val="Calibri"/>
      <family val="2"/>
      <scheme val="minor"/>
    </font>
    <font>
      <u/>
      <sz val="11"/>
      <color theme="10"/>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i/>
      <sz val="11"/>
      <color theme="1"/>
      <name val="Calibri"/>
      <family val="2"/>
    </font>
    <font>
      <sz val="8"/>
      <name val="Calibri"/>
      <family val="2"/>
      <scheme val="minor"/>
    </font>
    <font>
      <b/>
      <sz val="14"/>
      <color theme="1"/>
      <name val="Calibri"/>
      <family val="2"/>
      <scheme val="minor"/>
    </font>
    <font>
      <sz val="9"/>
      <color theme="1"/>
      <name val="Calibri"/>
      <family val="2"/>
      <scheme val="minor"/>
    </font>
    <font>
      <sz val="11"/>
      <color rgb="FFFF0000"/>
      <name val="Calibri"/>
      <family val="2"/>
      <scheme val="minor"/>
    </font>
    <font>
      <b/>
      <sz val="26"/>
      <color theme="1"/>
      <name val="Calibri"/>
      <family val="2"/>
      <scheme val="minor"/>
    </font>
    <font>
      <b/>
      <sz val="16"/>
      <color theme="1"/>
      <name val="Calibri"/>
      <family val="2"/>
      <scheme val="minor"/>
    </font>
    <font>
      <sz val="10"/>
      <color theme="1"/>
      <name val="Calibri"/>
      <family val="2"/>
      <scheme val="minor"/>
    </font>
    <font>
      <sz val="12"/>
      <color theme="1"/>
      <name val="Calibri"/>
      <family val="2"/>
      <scheme val="minor"/>
    </font>
    <font>
      <sz val="10"/>
      <color rgb="FF0000FF"/>
      <name val="Calibri"/>
      <family val="2"/>
      <scheme val="minor"/>
    </font>
    <font>
      <sz val="10"/>
      <name val="Arial"/>
      <family val="2"/>
    </font>
    <font>
      <sz val="10"/>
      <color theme="1"/>
      <name val="Arial"/>
      <family val="2"/>
    </font>
    <font>
      <b/>
      <sz val="11"/>
      <name val="Calibri"/>
      <family val="2"/>
      <scheme val="minor"/>
    </font>
    <font>
      <b/>
      <sz val="14"/>
      <name val="Calibri"/>
      <family val="2"/>
      <scheme val="minor"/>
    </font>
    <font>
      <b/>
      <sz val="8"/>
      <color theme="0" tint="-0.249977111117893"/>
      <name val="Calibri"/>
      <family val="2"/>
      <scheme val="minor"/>
    </font>
    <font>
      <sz val="8"/>
      <color theme="0" tint="-0.249977111117893"/>
      <name val="Calibri"/>
      <family val="2"/>
      <scheme val="minor"/>
    </font>
    <font>
      <b/>
      <sz val="14"/>
      <color theme="0"/>
      <name val="Calibri"/>
      <family val="2"/>
      <scheme val="minor"/>
    </font>
    <font>
      <u/>
      <sz val="11"/>
      <color rgb="FF0070C0"/>
      <name val="Calibri"/>
      <family val="2"/>
      <scheme val="minor"/>
    </font>
    <font>
      <sz val="11"/>
      <color rgb="FF0070C0"/>
      <name val="Calibri"/>
      <family val="2"/>
      <scheme val="minor"/>
    </font>
    <font>
      <sz val="10"/>
      <name val="Calibri"/>
      <family val="2"/>
      <scheme val="minor"/>
    </font>
    <font>
      <b/>
      <sz val="8"/>
      <name val="Calibri"/>
      <family val="2"/>
      <scheme val="minor"/>
    </font>
    <font>
      <b/>
      <sz val="11"/>
      <color rgb="FFFF0000"/>
      <name val="Calibri"/>
      <family val="2"/>
      <scheme val="minor"/>
    </font>
    <font>
      <sz val="10.5"/>
      <color theme="1"/>
      <name val="Calibri"/>
      <family val="2"/>
      <scheme val="minor"/>
    </font>
    <font>
      <b/>
      <i/>
      <sz val="11"/>
      <color theme="1" tint="0.499984740745262"/>
      <name val="Calibri"/>
      <family val="2"/>
      <scheme val="minor"/>
    </font>
    <font>
      <b/>
      <sz val="11"/>
      <color theme="1" tint="0.499984740745262"/>
      <name val="Calibri"/>
      <family val="2"/>
      <scheme val="minor"/>
    </font>
    <font>
      <sz val="11"/>
      <color theme="1" tint="0.499984740745262"/>
      <name val="Calibri"/>
      <family val="2"/>
      <scheme val="minor"/>
    </font>
    <font>
      <b/>
      <sz val="8"/>
      <color theme="1"/>
      <name val="Calibri"/>
      <family val="2"/>
      <scheme val="minor"/>
    </font>
    <font>
      <b/>
      <sz val="6"/>
      <color theme="1"/>
      <name val="Calibri"/>
      <family val="2"/>
      <scheme val="minor"/>
    </font>
    <font>
      <b/>
      <sz val="6"/>
      <name val="Calibri"/>
      <family val="2"/>
      <scheme val="minor"/>
    </font>
    <font>
      <sz val="6"/>
      <color theme="1"/>
      <name val="Calibri"/>
      <family val="2"/>
      <scheme val="minor"/>
    </font>
    <font>
      <sz val="6"/>
      <name val="Calibri"/>
      <family val="2"/>
      <scheme val="minor"/>
    </font>
    <font>
      <b/>
      <sz val="18"/>
      <color theme="1"/>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gradientFill degree="270">
        <stop position="0">
          <color theme="9" tint="0.40000610370189521"/>
        </stop>
        <stop position="1">
          <color theme="0"/>
        </stop>
      </gradientFill>
    </fill>
    <fill>
      <gradientFill degree="90">
        <stop position="0">
          <color theme="4" tint="-0.25098422193060094"/>
        </stop>
        <stop position="1">
          <color rgb="FF0099CC"/>
        </stop>
      </gradientFill>
    </fill>
    <fill>
      <patternFill patternType="solid">
        <fgColor theme="0"/>
        <bgColor auto="1"/>
      </patternFill>
    </fill>
    <fill>
      <gradientFill degree="270">
        <stop position="0">
          <color theme="7" tint="0.40000610370189521"/>
        </stop>
        <stop position="1">
          <color theme="0"/>
        </stop>
      </gradientFill>
    </fill>
    <fill>
      <gradientFill degree="270">
        <stop position="0">
          <color theme="5" tint="0.59999389629810485"/>
        </stop>
        <stop position="1">
          <color theme="0"/>
        </stop>
      </gradientFill>
    </fill>
    <fill>
      <gradientFill degree="90">
        <stop position="0">
          <color theme="8" tint="0.59999389629810485"/>
        </stop>
        <stop position="1">
          <color theme="0"/>
        </stop>
      </gradientFill>
    </fill>
    <fill>
      <gradientFill degree="270">
        <stop position="0">
          <color theme="8" tint="0.59999389629810485"/>
        </stop>
        <stop position="1">
          <color theme="0"/>
        </stop>
      </gradientFill>
    </fill>
    <fill>
      <gradientFill degree="270">
        <stop position="0">
          <color theme="8" tint="0.40000610370189521"/>
        </stop>
        <stop position="1">
          <color theme="0"/>
        </stop>
      </gradientFill>
    </fill>
    <fill>
      <patternFill patternType="solid">
        <fgColor theme="0" tint="-4.9989318521683403E-2"/>
        <bgColor indexed="64"/>
      </patternFill>
    </fill>
    <fill>
      <patternFill patternType="lightUp">
        <fgColor theme="0" tint="-0.24994659260841701"/>
        <bgColor theme="0"/>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auto="1"/>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B0F0"/>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14996795556505021"/>
      </top>
      <bottom style="thin">
        <color theme="0" tint="-0.14996795556505021"/>
      </bottom>
      <diagonal/>
    </border>
    <border>
      <left style="double">
        <color theme="0"/>
      </left>
      <right style="double">
        <color theme="0"/>
      </right>
      <top style="double">
        <color theme="0"/>
      </top>
      <bottom style="double">
        <color theme="0"/>
      </bottom>
      <diagonal/>
    </border>
    <border>
      <left/>
      <right/>
      <top/>
      <bottom style="thin">
        <color theme="0" tint="-0.1499679555650502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ck">
        <color theme="1" tint="0.499984740745262"/>
      </right>
      <top style="thin">
        <color theme="1" tint="0.499984740745262"/>
      </top>
      <bottom style="thin">
        <color theme="1" tint="0.499984740745262"/>
      </bottom>
      <diagonal/>
    </border>
    <border>
      <left/>
      <right style="thick">
        <color theme="1" tint="0.499984740745262"/>
      </right>
      <top style="thin">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ck">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bottom style="thin">
        <color theme="1" tint="0.499984740745262"/>
      </bottom>
      <diagonal/>
    </border>
    <border>
      <left/>
      <right/>
      <top/>
      <bottom style="thin">
        <color theme="2" tint="-9.9948118533890809E-2"/>
      </bottom>
      <diagonal/>
    </border>
    <border>
      <left/>
      <right style="thin">
        <color theme="1" tint="0.499984740745262"/>
      </right>
      <top style="thin">
        <color theme="1" tint="0.499984740745262"/>
      </top>
      <bottom/>
      <diagonal/>
    </border>
    <border>
      <left/>
      <right style="thin">
        <color theme="0" tint="-0.24994659260841701"/>
      </right>
      <top style="medium">
        <color theme="1" tint="0.499984740745262"/>
      </top>
      <bottom style="thin">
        <color theme="0" tint="-0.24994659260841701"/>
      </bottom>
      <diagonal/>
    </border>
    <border>
      <left style="thin">
        <color theme="0" tint="-0.24994659260841701"/>
      </left>
      <right style="thin">
        <color theme="0" tint="-0.24994659260841701"/>
      </right>
      <top style="medium">
        <color theme="1" tint="0.499984740745262"/>
      </top>
      <bottom style="thin">
        <color theme="0" tint="-0.24994659260841701"/>
      </bottom>
      <diagonal/>
    </border>
    <border>
      <left style="thin">
        <color theme="0" tint="-0.24994659260841701"/>
      </left>
      <right/>
      <top style="medium">
        <color theme="1" tint="0.499984740745262"/>
      </top>
      <bottom style="thin">
        <color theme="0" tint="-0.24994659260841701"/>
      </bottom>
      <diagonal/>
    </border>
    <border>
      <left style="thin">
        <color theme="1" tint="0.499984740745262"/>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style="thin">
        <color theme="1" tint="0.499984740745262"/>
      </top>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style="thin">
        <color indexed="64"/>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style="thin">
        <color indexed="64"/>
      </right>
      <top style="thin">
        <color indexed="64"/>
      </top>
      <bottom style="thin">
        <color theme="1" tint="0.499984740745262"/>
      </bottom>
      <diagonal/>
    </border>
    <border>
      <left style="thin">
        <color indexed="64"/>
      </left>
      <right style="thin">
        <color indexed="64"/>
      </right>
      <top style="thin">
        <color indexed="64"/>
      </top>
      <bottom style="thin">
        <color theme="1" tint="0.499984740745262"/>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ck">
        <color theme="1" tint="0.499984740745262"/>
      </right>
      <top style="thin">
        <color theme="1" tint="0.499984740745262"/>
      </top>
      <bottom/>
      <diagonal/>
    </border>
    <border>
      <left style="thin">
        <color indexed="64"/>
      </left>
      <right style="thick">
        <color theme="1" tint="0.499984740745262"/>
      </right>
      <top style="thin">
        <color theme="1" tint="0.499984740745262"/>
      </top>
      <bottom/>
      <diagonal/>
    </border>
    <border>
      <left style="thin">
        <color indexed="64"/>
      </left>
      <right style="thick">
        <color theme="1" tint="0.499984740745262"/>
      </right>
      <top/>
      <bottom style="thin">
        <color theme="1" tint="0.499984740745262"/>
      </bottom>
      <diagonal/>
    </border>
    <border>
      <left/>
      <right/>
      <top style="thin">
        <color theme="2" tint="-9.9948118533890809E-2"/>
      </top>
      <bottom/>
      <diagonal/>
    </border>
    <border>
      <left/>
      <right style="thick">
        <color theme="1" tint="0.499984740745262"/>
      </right>
      <top/>
      <bottom/>
      <diagonal/>
    </border>
    <border>
      <left/>
      <right style="thin">
        <color theme="1" tint="0.499984740745262"/>
      </right>
      <top style="thin">
        <color theme="2" tint="-9.9948118533890809E-2"/>
      </top>
      <bottom style="thin">
        <color theme="1" tint="0.499984740745262"/>
      </bottom>
      <diagonal/>
    </border>
    <border>
      <left/>
      <right style="thin">
        <color theme="1" tint="0.499984740745262"/>
      </right>
      <top style="thin">
        <color theme="2" tint="-9.9948118533890809E-2"/>
      </top>
      <bottom/>
      <diagonal/>
    </border>
    <border>
      <left style="thin">
        <color theme="1" tint="0.499984740745262"/>
      </left>
      <right style="thin">
        <color theme="1" tint="0.499984740745262"/>
      </right>
      <top style="thin">
        <color theme="2" tint="-9.9948118533890809E-2"/>
      </top>
      <bottom style="thin">
        <color theme="1" tint="0.499984740745262"/>
      </bottom>
      <diagonal/>
    </border>
    <border>
      <left style="thin">
        <color theme="1" tint="0.499984740745262"/>
      </left>
      <right/>
      <top style="thin">
        <color theme="2" tint="-9.9948118533890809E-2"/>
      </top>
      <bottom style="thin">
        <color theme="1" tint="0.499984740745262"/>
      </bottom>
      <diagonal/>
    </border>
    <border>
      <left style="thin">
        <color theme="1" tint="0.499984740745262"/>
      </left>
      <right style="thin">
        <color theme="1" tint="0.499984740745262"/>
      </right>
      <top style="thin">
        <color theme="2" tint="-9.9948118533890809E-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ck">
        <color theme="1" tint="0.499984740745262"/>
      </right>
      <top style="thin">
        <color theme="1" tint="0.499984740745262"/>
      </top>
      <bottom/>
      <diagonal/>
    </border>
    <border>
      <left/>
      <right style="thick">
        <color theme="1" tint="0.499984740745262"/>
      </right>
      <top/>
      <bottom style="thin">
        <color theme="1" tint="0.499984740745262"/>
      </bottom>
      <diagonal/>
    </border>
    <border>
      <left style="thick">
        <color theme="1" tint="0.499984740745262"/>
      </left>
      <right style="thin">
        <color theme="1" tint="0.499984740745262"/>
      </right>
      <top style="thin">
        <color theme="1" tint="0.499984740745262"/>
      </top>
      <bottom/>
      <diagonal/>
    </border>
    <border>
      <left style="thick">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bottom style="thin">
        <color indexed="64"/>
      </bottom>
      <diagonal/>
    </border>
    <border>
      <left/>
      <right style="thin">
        <color theme="1" tint="0.499984740745262"/>
      </right>
      <top/>
      <bottom style="thin">
        <color indexed="64"/>
      </bottom>
      <diagonal/>
    </border>
    <border>
      <left/>
      <right/>
      <top style="thin">
        <color theme="1" tint="0.499984740745262"/>
      </top>
      <bottom style="thin">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thin">
        <color theme="0"/>
      </bottom>
      <diagonal/>
    </border>
    <border>
      <left style="thin">
        <color theme="0" tint="-0.14999847407452621"/>
      </left>
      <right style="thin">
        <color theme="0" tint="-0.14999847407452621"/>
      </right>
      <top/>
      <bottom style="thin">
        <color theme="0" tint="-0.14999847407452621"/>
      </bottom>
      <diagonal/>
    </border>
    <border>
      <left style="thin">
        <color indexed="64"/>
      </left>
      <right style="thin">
        <color indexed="64"/>
      </right>
      <top/>
      <bottom style="thin">
        <color indexed="64"/>
      </bottom>
      <diagonal/>
    </border>
  </borders>
  <cellStyleXfs count="3">
    <xf numFmtId="0" fontId="0" fillId="0" borderId="0"/>
    <xf numFmtId="0" fontId="5" fillId="0" borderId="0" applyNumberFormat="0" applyFill="0" applyBorder="0" applyAlignment="0" applyProtection="0"/>
    <xf numFmtId="0" fontId="19" fillId="0" borderId="0"/>
  </cellStyleXfs>
  <cellXfs count="550">
    <xf numFmtId="0" fontId="0" fillId="0" borderId="0" xfId="0"/>
    <xf numFmtId="0" fontId="0" fillId="4" borderId="0" xfId="0" applyFill="1"/>
    <xf numFmtId="0" fontId="6" fillId="4" borderId="0" xfId="0" applyFont="1" applyFill="1" applyAlignment="1">
      <alignment horizontal="center"/>
    </xf>
    <xf numFmtId="0" fontId="1" fillId="4" borderId="0" xfId="0" applyFont="1" applyFill="1"/>
    <xf numFmtId="0" fontId="3" fillId="4" borderId="0" xfId="0" applyFont="1" applyFill="1"/>
    <xf numFmtId="0" fontId="11" fillId="4" borderId="0" xfId="0" applyFont="1" applyFill="1"/>
    <xf numFmtId="0" fontId="16" fillId="4" borderId="0" xfId="0" applyFont="1" applyFill="1" applyAlignment="1">
      <alignment vertical="center"/>
    </xf>
    <xf numFmtId="0" fontId="17" fillId="4" borderId="0" xfId="0" applyFont="1" applyFill="1" applyAlignment="1">
      <alignment horizontal="center" vertical="center"/>
    </xf>
    <xf numFmtId="0" fontId="7" fillId="4" borderId="0" xfId="0" applyFont="1" applyFill="1" applyAlignment="1">
      <alignment vertical="center"/>
    </xf>
    <xf numFmtId="0" fontId="18" fillId="4" borderId="0" xfId="0" applyFont="1" applyFill="1" applyAlignment="1">
      <alignment vertical="center"/>
    </xf>
    <xf numFmtId="0" fontId="0" fillId="2" borderId="0" xfId="0" applyFill="1"/>
    <xf numFmtId="0" fontId="12" fillId="4" borderId="0" xfId="0" applyFont="1" applyFill="1"/>
    <xf numFmtId="0" fontId="5" fillId="4" borderId="0" xfId="1" applyFill="1" applyAlignment="1" applyProtection="1">
      <alignment horizontal="left"/>
    </xf>
    <xf numFmtId="0" fontId="8" fillId="7" borderId="0" xfId="0" applyFont="1" applyFill="1" applyAlignment="1">
      <alignment horizontal="center" vertical="center"/>
    </xf>
    <xf numFmtId="0" fontId="8" fillId="7" borderId="0" xfId="0" applyFont="1" applyFill="1" applyAlignment="1">
      <alignment vertical="center"/>
    </xf>
    <xf numFmtId="0" fontId="1" fillId="4" borderId="0" xfId="0" applyFont="1" applyFill="1" applyAlignment="1">
      <alignment horizontal="left" vertical="center" wrapText="1"/>
    </xf>
    <xf numFmtId="0" fontId="4" fillId="4" borderId="0" xfId="0" applyFont="1" applyFill="1"/>
    <xf numFmtId="0" fontId="4" fillId="7" borderId="0" xfId="0" applyFont="1" applyFill="1" applyAlignment="1">
      <alignment horizontal="center" vertical="center"/>
    </xf>
    <xf numFmtId="0" fontId="4" fillId="0" borderId="0" xfId="0" applyFont="1"/>
    <xf numFmtId="0" fontId="3" fillId="0" borderId="0" xfId="0" applyFont="1" applyAlignment="1">
      <alignment horizontal="right"/>
    </xf>
    <xf numFmtId="0" fontId="0" fillId="4" borderId="0" xfId="0" applyFill="1" applyAlignment="1">
      <alignment horizontal="center" vertical="center"/>
    </xf>
    <xf numFmtId="0" fontId="8" fillId="4" borderId="0" xfId="0" applyFont="1" applyFill="1" applyAlignment="1">
      <alignment horizontal="center" vertical="center"/>
    </xf>
    <xf numFmtId="0" fontId="9" fillId="4" borderId="0" xfId="0" applyFont="1" applyFill="1"/>
    <xf numFmtId="0" fontId="0" fillId="4" borderId="0" xfId="0" applyFill="1" applyAlignment="1">
      <alignment horizontal="center" vertical="top"/>
    </xf>
    <xf numFmtId="0" fontId="0" fillId="4" borderId="0" xfId="0" applyFill="1" applyAlignment="1">
      <alignment wrapText="1"/>
    </xf>
    <xf numFmtId="0" fontId="4" fillId="4" borderId="0" xfId="0" applyFont="1" applyFill="1" applyAlignment="1">
      <alignment horizontal="center" vertical="center"/>
    </xf>
    <xf numFmtId="0" fontId="5" fillId="4" borderId="0" xfId="1" applyFill="1" applyAlignment="1">
      <alignment horizontal="left"/>
    </xf>
    <xf numFmtId="0" fontId="0" fillId="4" borderId="0" xfId="0" applyFill="1" applyAlignment="1">
      <alignment horizontal="left" vertical="top" wrapText="1"/>
    </xf>
    <xf numFmtId="0" fontId="5" fillId="4" borderId="0" xfId="1" applyFill="1" applyAlignment="1" applyProtection="1">
      <alignment horizontal="center" vertical="center"/>
    </xf>
    <xf numFmtId="0" fontId="5" fillId="4" borderId="0" xfId="1" applyFill="1" applyProtection="1"/>
    <xf numFmtId="10" fontId="0" fillId="0" borderId="0" xfId="0" applyNumberFormat="1" applyAlignment="1">
      <alignment horizontal="right"/>
    </xf>
    <xf numFmtId="0" fontId="23" fillId="4" borderId="0" xfId="0" applyFont="1" applyFill="1" applyAlignment="1">
      <alignment horizontal="left" vertical="top" wrapText="1"/>
    </xf>
    <xf numFmtId="0" fontId="24" fillId="4" borderId="0" xfId="0" applyFont="1" applyFill="1" applyAlignment="1">
      <alignment horizontal="left" vertical="top"/>
    </xf>
    <xf numFmtId="0" fontId="0" fillId="4" borderId="5" xfId="0" applyFill="1" applyBorder="1" applyAlignment="1">
      <alignment horizontal="center" vertical="center"/>
    </xf>
    <xf numFmtId="10" fontId="0" fillId="4" borderId="6" xfId="0" applyNumberFormat="1" applyFill="1" applyBorder="1" applyAlignment="1">
      <alignment horizontal="center" vertical="center"/>
    </xf>
    <xf numFmtId="0" fontId="5" fillId="4" borderId="0" xfId="1" applyFill="1" applyProtection="1">
      <protection locked="0"/>
    </xf>
    <xf numFmtId="0" fontId="5" fillId="4" borderId="0" xfId="1" applyFill="1" applyAlignment="1" applyProtection="1">
      <alignment horizontal="left"/>
      <protection locked="0"/>
    </xf>
    <xf numFmtId="0" fontId="5" fillId="4" borderId="0" xfId="1" applyFill="1" applyAlignment="1" applyProtection="1">
      <alignment horizontal="center"/>
      <protection locked="0"/>
    </xf>
    <xf numFmtId="0" fontId="0" fillId="4" borderId="0" xfId="0" applyFill="1" applyProtection="1">
      <protection locked="0"/>
    </xf>
    <xf numFmtId="0" fontId="5" fillId="4" borderId="0" xfId="1" applyFill="1" applyAlignment="1" applyProtection="1">
      <alignment horizontal="right"/>
      <protection locked="0"/>
    </xf>
    <xf numFmtId="0" fontId="5" fillId="0" borderId="0" xfId="1" applyFill="1" applyProtection="1">
      <protection locked="0"/>
    </xf>
    <xf numFmtId="0" fontId="1" fillId="4" borderId="0" xfId="0" applyFont="1" applyFill="1" applyAlignment="1">
      <alignment horizontal="center"/>
    </xf>
    <xf numFmtId="0" fontId="27" fillId="4" borderId="0" xfId="0" applyFont="1" applyFill="1" applyProtection="1">
      <protection locked="0"/>
    </xf>
    <xf numFmtId="0" fontId="26" fillId="4" borderId="0" xfId="1" applyFont="1" applyFill="1" applyProtection="1">
      <protection locked="0"/>
    </xf>
    <xf numFmtId="0" fontId="28" fillId="4" borderId="0" xfId="0" applyFont="1" applyFill="1" applyAlignment="1">
      <alignment vertical="center"/>
    </xf>
    <xf numFmtId="0" fontId="29" fillId="4" borderId="0" xfId="0" applyFont="1" applyFill="1" applyAlignment="1">
      <alignment horizontal="left" vertical="top" wrapText="1"/>
    </xf>
    <xf numFmtId="0" fontId="12" fillId="4" borderId="0" xfId="0" applyFont="1" applyFill="1" applyAlignment="1">
      <alignment wrapText="1"/>
    </xf>
    <xf numFmtId="0" fontId="13" fillId="4" borderId="0" xfId="0" applyFont="1" applyFill="1"/>
    <xf numFmtId="0" fontId="4" fillId="4" borderId="0" xfId="0" applyFont="1" applyFill="1" applyAlignment="1">
      <alignment horizontal="left" vertical="center" wrapText="1"/>
    </xf>
    <xf numFmtId="0" fontId="8" fillId="6" borderId="4" xfId="0" applyFont="1" applyFill="1" applyBorder="1" applyAlignment="1">
      <alignment vertical="center"/>
    </xf>
    <xf numFmtId="0" fontId="8" fillId="6" borderId="5" xfId="0" applyFont="1" applyFill="1" applyBorder="1" applyAlignment="1">
      <alignment vertical="center"/>
    </xf>
    <xf numFmtId="0" fontId="8" fillId="6" borderId="6" xfId="0" applyFont="1" applyFill="1" applyBorder="1" applyAlignment="1">
      <alignment vertical="center"/>
    </xf>
    <xf numFmtId="0" fontId="30" fillId="4" borderId="0" xfId="0" applyFont="1" applyFill="1"/>
    <xf numFmtId="0" fontId="8" fillId="7" borderId="0" xfId="0" applyFont="1" applyFill="1" applyAlignment="1">
      <alignment horizontal="left" vertical="center"/>
    </xf>
    <xf numFmtId="0" fontId="1" fillId="4" borderId="0" xfId="0" applyFont="1" applyFill="1" applyAlignment="1">
      <alignment horizontal="left" vertical="top"/>
    </xf>
    <xf numFmtId="0" fontId="0" fillId="4" borderId="0" xfId="0" applyFill="1" applyAlignment="1">
      <alignment horizontal="left" vertical="top"/>
    </xf>
    <xf numFmtId="0" fontId="22" fillId="4" borderId="0" xfId="0" applyFont="1" applyFill="1" applyAlignment="1">
      <alignment horizontal="right" indent="1"/>
    </xf>
    <xf numFmtId="0" fontId="21" fillId="7" borderId="0" xfId="0" applyFont="1" applyFill="1" applyAlignment="1">
      <alignment horizontal="right" vertical="center" indent="1"/>
    </xf>
    <xf numFmtId="0" fontId="0" fillId="4" borderId="4" xfId="0" applyFill="1" applyBorder="1" applyAlignment="1">
      <alignment horizontal="right" vertical="center" indent="1"/>
    </xf>
    <xf numFmtId="0" fontId="8" fillId="7" borderId="0" xfId="0" applyFont="1" applyFill="1" applyAlignment="1">
      <alignment horizontal="left" vertical="top"/>
    </xf>
    <xf numFmtId="0" fontId="0" fillId="4" borderId="0" xfId="0" applyFill="1" applyAlignment="1">
      <alignment vertical="top"/>
    </xf>
    <xf numFmtId="0" fontId="22" fillId="4" borderId="0" xfId="0" applyFont="1" applyFill="1"/>
    <xf numFmtId="0" fontId="21" fillId="7" borderId="0" xfId="0" applyFont="1" applyFill="1" applyAlignment="1">
      <alignment horizontal="center" vertical="center"/>
    </xf>
    <xf numFmtId="0" fontId="0" fillId="13" borderId="0" xfId="0" applyFill="1"/>
    <xf numFmtId="0" fontId="9" fillId="4" borderId="0" xfId="0" applyFont="1" applyFill="1" applyAlignment="1">
      <alignment horizontal="left"/>
    </xf>
    <xf numFmtId="0" fontId="0" fillId="4" borderId="9" xfId="0" applyFill="1" applyBorder="1"/>
    <xf numFmtId="0" fontId="4" fillId="4" borderId="0" xfId="0" applyFont="1" applyFill="1" applyAlignment="1" applyProtection="1">
      <alignment horizontal="center" vertical="center" wrapText="1"/>
      <protection locked="0"/>
    </xf>
    <xf numFmtId="0" fontId="0" fillId="4" borderId="0" xfId="0" applyFill="1" applyAlignment="1">
      <alignment horizontal="right" vertical="center" indent="1"/>
    </xf>
    <xf numFmtId="10" fontId="0" fillId="4" borderId="0" xfId="0" applyNumberFormat="1" applyFill="1" applyAlignment="1">
      <alignment horizontal="center" vertical="center"/>
    </xf>
    <xf numFmtId="0" fontId="11" fillId="4" borderId="0" xfId="0" applyFont="1" applyFill="1" applyAlignment="1">
      <alignment horizontal="left"/>
    </xf>
    <xf numFmtId="0" fontId="0" fillId="4" borderId="0" xfId="0" applyFill="1" applyAlignment="1">
      <alignment vertical="center"/>
    </xf>
    <xf numFmtId="0" fontId="0" fillId="4" borderId="0" xfId="0" applyFill="1" applyAlignment="1">
      <alignment horizontal="right" vertical="center"/>
    </xf>
    <xf numFmtId="0" fontId="8" fillId="4" borderId="0" xfId="0" applyFont="1" applyFill="1" applyAlignment="1">
      <alignment vertical="center"/>
    </xf>
    <xf numFmtId="0" fontId="8" fillId="7" borderId="0" xfId="0" applyFont="1" applyFill="1" applyAlignment="1">
      <alignment horizontal="left" vertical="center" indent="1"/>
    </xf>
    <xf numFmtId="0" fontId="5" fillId="4" borderId="0" xfId="1" applyFill="1" applyAlignment="1" applyProtection="1">
      <alignment horizontal="center" vertical="center"/>
      <protection locked="0"/>
    </xf>
    <xf numFmtId="0" fontId="0" fillId="4" borderId="11" xfId="0" applyFill="1" applyBorder="1" applyAlignment="1">
      <alignment horizontal="right" vertical="center" indent="1"/>
    </xf>
    <xf numFmtId="0" fontId="0" fillId="4" borderId="12" xfId="0" applyFill="1" applyBorder="1" applyAlignment="1">
      <alignment horizontal="center" vertical="center"/>
    </xf>
    <xf numFmtId="10" fontId="0" fillId="4" borderId="13" xfId="0" applyNumberFormat="1" applyFill="1" applyBorder="1" applyAlignment="1">
      <alignment horizontal="center" vertical="center"/>
    </xf>
    <xf numFmtId="0" fontId="3" fillId="0" borderId="0" xfId="0" applyFont="1" applyAlignment="1">
      <alignment horizontal="right" indent="1"/>
    </xf>
    <xf numFmtId="0" fontId="0" fillId="4" borderId="15" xfId="0" applyFill="1" applyBorder="1" applyAlignment="1">
      <alignment horizontal="right" vertical="center" indent="1"/>
    </xf>
    <xf numFmtId="0" fontId="0" fillId="4" borderId="16" xfId="0" applyFill="1" applyBorder="1" applyAlignment="1">
      <alignment horizontal="center" vertical="center"/>
    </xf>
    <xf numFmtId="10" fontId="0" fillId="4" borderId="17" xfId="0" applyNumberFormat="1" applyFill="1" applyBorder="1" applyAlignment="1">
      <alignment horizontal="center" vertical="center"/>
    </xf>
    <xf numFmtId="0" fontId="8" fillId="6" borderId="21" xfId="0" applyFont="1" applyFill="1" applyBorder="1" applyAlignment="1">
      <alignment horizontal="center" vertical="center" wrapText="1"/>
    </xf>
    <xf numFmtId="0" fontId="4" fillId="4" borderId="21" xfId="0" applyFont="1" applyFill="1" applyBorder="1" applyAlignment="1" applyProtection="1">
      <alignment horizontal="center" vertical="center"/>
      <protection locked="0"/>
    </xf>
    <xf numFmtId="0" fontId="4" fillId="4" borderId="21" xfId="0" applyFont="1" applyFill="1" applyBorder="1" applyAlignment="1" applyProtection="1">
      <alignment horizontal="left" vertical="center" wrapText="1"/>
      <protection locked="0"/>
    </xf>
    <xf numFmtId="0" fontId="8" fillId="6" borderId="21" xfId="0" applyFont="1" applyFill="1" applyBorder="1" applyAlignment="1">
      <alignment horizontal="center" vertical="center"/>
    </xf>
    <xf numFmtId="14" fontId="0" fillId="12" borderId="21" xfId="0" applyNumberFormat="1" applyFill="1" applyBorder="1" applyAlignment="1" applyProtection="1">
      <alignment horizontal="center" vertical="center"/>
      <protection locked="0"/>
    </xf>
    <xf numFmtId="0" fontId="4" fillId="7" borderId="21" xfId="0" applyFont="1" applyFill="1" applyBorder="1" applyAlignment="1">
      <alignment horizontal="right" vertical="center" indent="1"/>
    </xf>
    <xf numFmtId="0" fontId="4" fillId="4" borderId="23" xfId="0" applyFont="1" applyFill="1" applyBorder="1" applyAlignment="1">
      <alignment horizontal="right" vertical="center" wrapText="1" indent="1"/>
    </xf>
    <xf numFmtId="0" fontId="32" fillId="0" borderId="0" xfId="0" applyFont="1" applyAlignment="1">
      <alignment horizontal="right" indent="1"/>
    </xf>
    <xf numFmtId="0" fontId="34" fillId="0" borderId="0" xfId="0" applyFont="1"/>
    <xf numFmtId="0" fontId="34" fillId="4" borderId="0" xfId="0" applyFont="1" applyFill="1"/>
    <xf numFmtId="0" fontId="32" fillId="7" borderId="0" xfId="0" applyFont="1" applyFill="1" applyAlignment="1">
      <alignment horizontal="left" vertical="center" indent="1"/>
    </xf>
    <xf numFmtId="0" fontId="0" fillId="4" borderId="21" xfId="0" applyFill="1" applyBorder="1" applyAlignment="1">
      <alignment horizontal="center" vertical="center" wrapText="1"/>
    </xf>
    <xf numFmtId="0" fontId="1" fillId="3" borderId="23" xfId="0" applyFont="1" applyFill="1" applyBorder="1" applyAlignment="1">
      <alignment horizontal="left" vertical="center" indent="1"/>
    </xf>
    <xf numFmtId="0" fontId="4" fillId="7" borderId="0" xfId="0" applyFont="1" applyFill="1" applyAlignment="1">
      <alignment horizontal="left" vertical="center" wrapText="1"/>
    </xf>
    <xf numFmtId="0" fontId="0" fillId="4" borderId="0" xfId="0" applyFill="1" applyAlignment="1">
      <alignment horizontal="left" vertical="center" wrapText="1"/>
    </xf>
    <xf numFmtId="0" fontId="33" fillId="4" borderId="0" xfId="0" applyFont="1" applyFill="1" applyAlignment="1">
      <alignment horizontal="center"/>
    </xf>
    <xf numFmtId="0" fontId="8" fillId="6" borderId="21" xfId="0" applyFont="1" applyFill="1" applyBorder="1" applyAlignment="1">
      <alignment horizontal="right" vertical="center"/>
    </xf>
    <xf numFmtId="0" fontId="1" fillId="4" borderId="23" xfId="0" applyFont="1" applyFill="1" applyBorder="1" applyAlignment="1">
      <alignment horizontal="left" vertical="center"/>
    </xf>
    <xf numFmtId="0" fontId="1" fillId="4" borderId="23" xfId="0" applyFont="1" applyFill="1" applyBorder="1" applyAlignment="1">
      <alignment vertical="center"/>
    </xf>
    <xf numFmtId="0" fontId="0" fillId="10" borderId="21" xfId="0" applyFill="1" applyBorder="1" applyAlignment="1" applyProtection="1">
      <alignment horizontal="left" vertical="center" wrapText="1" shrinkToFit="1"/>
      <protection locked="0"/>
    </xf>
    <xf numFmtId="10" fontId="0" fillId="4" borderId="21" xfId="0" applyNumberFormat="1" applyFill="1" applyBorder="1" applyAlignment="1">
      <alignment horizontal="center" vertical="center"/>
    </xf>
    <xf numFmtId="10" fontId="0" fillId="4" borderId="21" xfId="0" applyNumberFormat="1" applyFill="1" applyBorder="1" applyAlignment="1">
      <alignment horizontal="center" wrapText="1"/>
    </xf>
    <xf numFmtId="0" fontId="0" fillId="14" borderId="21" xfId="0" quotePrefix="1" applyFill="1" applyBorder="1" applyAlignment="1">
      <alignment horizontal="center" wrapText="1"/>
    </xf>
    <xf numFmtId="0" fontId="0" fillId="14" borderId="21" xfId="0" applyFill="1" applyBorder="1" applyAlignment="1">
      <alignment horizontal="center" wrapText="1"/>
    </xf>
    <xf numFmtId="0" fontId="0" fillId="14" borderId="21" xfId="0" applyFill="1" applyBorder="1" applyAlignment="1">
      <alignment horizontal="center"/>
    </xf>
    <xf numFmtId="0" fontId="0" fillId="14" borderId="21" xfId="0" applyFill="1" applyBorder="1" applyAlignment="1">
      <alignment horizontal="center" vertical="center" wrapText="1"/>
    </xf>
    <xf numFmtId="10" fontId="0" fillId="4" borderId="21" xfId="0" applyNumberFormat="1" applyFill="1" applyBorder="1" applyAlignment="1">
      <alignment horizontal="center"/>
    </xf>
    <xf numFmtId="0" fontId="1" fillId="4" borderId="23" xfId="0" applyFont="1" applyFill="1" applyBorder="1" applyAlignment="1">
      <alignment horizontal="right" vertical="center" indent="1"/>
    </xf>
    <xf numFmtId="0" fontId="0" fillId="10" borderId="21" xfId="0" applyFill="1" applyBorder="1"/>
    <xf numFmtId="0" fontId="0" fillId="5" borderId="21" xfId="0" applyFill="1" applyBorder="1"/>
    <xf numFmtId="0" fontId="0" fillId="9" borderId="21" xfId="0" applyFill="1" applyBorder="1" applyAlignment="1">
      <alignment horizontal="center" vertical="center"/>
    </xf>
    <xf numFmtId="0" fontId="0" fillId="8" borderId="21" xfId="0" applyFill="1" applyBorder="1" applyAlignment="1">
      <alignment horizontal="center" vertical="center"/>
    </xf>
    <xf numFmtId="0" fontId="0" fillId="4" borderId="37" xfId="0" applyFill="1" applyBorder="1" applyAlignment="1">
      <alignment horizontal="right" vertical="center" indent="1"/>
    </xf>
    <xf numFmtId="0" fontId="0" fillId="4" borderId="38" xfId="0" applyFill="1" applyBorder="1" applyAlignment="1">
      <alignment horizontal="center" vertical="center"/>
    </xf>
    <xf numFmtId="10" fontId="0" fillId="4" borderId="39" xfId="0" applyNumberFormat="1" applyFill="1" applyBorder="1" applyAlignment="1">
      <alignment horizontal="center" vertical="center"/>
    </xf>
    <xf numFmtId="0" fontId="1" fillId="3" borderId="29" xfId="0" applyFont="1" applyFill="1" applyBorder="1" applyAlignment="1">
      <alignment horizontal="left" vertical="center" indent="1"/>
    </xf>
    <xf numFmtId="0" fontId="4" fillId="4" borderId="22" xfId="0" applyFont="1" applyFill="1" applyBorder="1" applyAlignment="1">
      <alignment horizontal="right" vertical="center"/>
    </xf>
    <xf numFmtId="0" fontId="4" fillId="4" borderId="22" xfId="0" applyFont="1" applyFill="1" applyBorder="1" applyAlignment="1">
      <alignment horizontal="left" vertical="center"/>
    </xf>
    <xf numFmtId="0" fontId="0" fillId="4" borderId="22" xfId="0" applyFill="1" applyBorder="1"/>
    <xf numFmtId="0" fontId="5" fillId="4" borderId="0" xfId="1" applyFill="1"/>
    <xf numFmtId="0" fontId="8" fillId="7" borderId="40" xfId="0" applyFont="1" applyFill="1" applyBorder="1" applyAlignment="1">
      <alignment horizontal="center" vertical="center"/>
    </xf>
    <xf numFmtId="0" fontId="8" fillId="6" borderId="7" xfId="0" applyFont="1" applyFill="1" applyBorder="1" applyAlignment="1">
      <alignment horizontal="left" vertical="center"/>
    </xf>
    <xf numFmtId="0" fontId="32" fillId="0" borderId="0" xfId="0" applyFont="1" applyAlignment="1">
      <alignment horizontal="right" vertical="top"/>
    </xf>
    <xf numFmtId="0" fontId="26" fillId="4" borderId="0" xfId="1" applyFont="1" applyFill="1" applyAlignment="1" applyProtection="1">
      <alignment horizontal="left"/>
      <protection locked="0"/>
    </xf>
    <xf numFmtId="0" fontId="1" fillId="4" borderId="0" xfId="0" applyFont="1" applyFill="1" applyAlignment="1">
      <alignment horizontal="left" wrapText="1"/>
    </xf>
    <xf numFmtId="0" fontId="0" fillId="4" borderId="0" xfId="0" applyFill="1" applyAlignment="1">
      <alignment horizontal="left" wrapText="1"/>
    </xf>
    <xf numFmtId="0" fontId="0" fillId="4" borderId="0" xfId="0" applyFill="1" applyAlignment="1">
      <alignment horizontal="left" vertical="justify" wrapText="1"/>
    </xf>
    <xf numFmtId="0" fontId="32" fillId="4" borderId="0" xfId="0" applyFont="1" applyFill="1" applyAlignment="1">
      <alignment horizontal="right" vertical="center" indent="1"/>
    </xf>
    <xf numFmtId="0" fontId="34" fillId="4" borderId="0" xfId="0" applyFont="1" applyFill="1" applyAlignment="1">
      <alignment horizontal="right" vertical="center" indent="1"/>
    </xf>
    <xf numFmtId="0" fontId="0" fillId="4" borderId="0" xfId="0" applyFill="1" applyAlignment="1">
      <alignment horizontal="center" vertical="center" wrapText="1"/>
    </xf>
    <xf numFmtId="0" fontId="29" fillId="2" borderId="1" xfId="0" applyFont="1" applyFill="1" applyBorder="1" applyAlignment="1">
      <alignment horizontal="left" vertical="top" wrapText="1"/>
    </xf>
    <xf numFmtId="0" fontId="0" fillId="4" borderId="45" xfId="0" applyFill="1" applyBorder="1"/>
    <xf numFmtId="0" fontId="0" fillId="4" borderId="46" xfId="0" applyFill="1" applyBorder="1"/>
    <xf numFmtId="0" fontId="0" fillId="4" borderId="47" xfId="0" applyFill="1" applyBorder="1"/>
    <xf numFmtId="0" fontId="0" fillId="0" borderId="1" xfId="0" applyBorder="1"/>
    <xf numFmtId="0" fontId="10" fillId="0" borderId="1" xfId="0" applyFont="1" applyBorder="1" applyAlignment="1">
      <alignment horizontal="left" vertical="top"/>
    </xf>
    <xf numFmtId="0" fontId="0" fillId="4" borderId="50" xfId="0" applyFill="1" applyBorder="1"/>
    <xf numFmtId="0" fontId="0" fillId="4" borderId="51" xfId="0" applyFill="1" applyBorder="1"/>
    <xf numFmtId="0" fontId="0" fillId="15" borderId="48" xfId="0" applyFill="1" applyBorder="1"/>
    <xf numFmtId="0" fontId="1" fillId="15" borderId="2" xfId="0" applyFont="1" applyFill="1" applyBorder="1"/>
    <xf numFmtId="0" fontId="1" fillId="15" borderId="52" xfId="0" applyFont="1" applyFill="1" applyBorder="1"/>
    <xf numFmtId="0" fontId="1" fillId="15" borderId="53" xfId="0" applyFont="1" applyFill="1" applyBorder="1"/>
    <xf numFmtId="0" fontId="0" fillId="4" borderId="48" xfId="0" applyFill="1" applyBorder="1"/>
    <xf numFmtId="0" fontId="0" fillId="4" borderId="1" xfId="0" applyFill="1" applyBorder="1"/>
    <xf numFmtId="0" fontId="0" fillId="4" borderId="49" xfId="0" applyFill="1" applyBorder="1"/>
    <xf numFmtId="0" fontId="0" fillId="4" borderId="54" xfId="0" applyFill="1" applyBorder="1"/>
    <xf numFmtId="0" fontId="4" fillId="0" borderId="1" xfId="0" applyFont="1" applyBorder="1"/>
    <xf numFmtId="0" fontId="0" fillId="2" borderId="1" xfId="0" applyFill="1" applyBorder="1"/>
    <xf numFmtId="0" fontId="0" fillId="17" borderId="3" xfId="0" applyFill="1" applyBorder="1"/>
    <xf numFmtId="0" fontId="0" fillId="17" borderId="1" xfId="0" applyFill="1" applyBorder="1"/>
    <xf numFmtId="0" fontId="0" fillId="0" borderId="46" xfId="0" applyBorder="1"/>
    <xf numFmtId="0" fontId="1" fillId="17" borderId="1" xfId="0" applyFont="1" applyFill="1" applyBorder="1"/>
    <xf numFmtId="0" fontId="0" fillId="2" borderId="54" xfId="0" applyFill="1"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50" xfId="0" applyBorder="1"/>
    <xf numFmtId="0" fontId="0" fillId="0" borderId="51" xfId="0" applyBorder="1"/>
    <xf numFmtId="0" fontId="0" fillId="4" borderId="22" xfId="0" applyFill="1" applyBorder="1" applyAlignment="1">
      <alignment horizontal="center" vertical="center"/>
    </xf>
    <xf numFmtId="0" fontId="13" fillId="4" borderId="22" xfId="0" applyFont="1" applyFill="1" applyBorder="1" applyAlignment="1">
      <alignment horizontal="left" vertical="center" wrapText="1"/>
    </xf>
    <xf numFmtId="0" fontId="4" fillId="4" borderId="22" xfId="0" applyFont="1" applyFill="1" applyBorder="1" applyAlignment="1">
      <alignment horizontal="left" vertical="center" indent="1"/>
    </xf>
    <xf numFmtId="0" fontId="26" fillId="0" borderId="0" xfId="1" applyFont="1" applyProtection="1">
      <protection locked="0"/>
    </xf>
    <xf numFmtId="0" fontId="0" fillId="4" borderId="0" xfId="0" applyFill="1" applyAlignment="1">
      <alignment vertical="justify" wrapText="1"/>
    </xf>
    <xf numFmtId="0" fontId="0" fillId="4" borderId="0" xfId="0" applyFill="1" applyAlignment="1">
      <alignment horizontal="left" vertical="justify"/>
    </xf>
    <xf numFmtId="0" fontId="0" fillId="4" borderId="22" xfId="0" applyFill="1" applyBorder="1" applyAlignment="1">
      <alignment vertical="center" wrapText="1"/>
    </xf>
    <xf numFmtId="0" fontId="0" fillId="0" borderId="22" xfId="0" applyBorder="1" applyAlignment="1">
      <alignment vertical="center" wrapText="1"/>
    </xf>
    <xf numFmtId="0" fontId="0" fillId="4" borderId="31" xfId="0" applyFill="1" applyBorder="1" applyAlignment="1">
      <alignment horizontal="center" vertical="center" wrapText="1"/>
    </xf>
    <xf numFmtId="0" fontId="0" fillId="12" borderId="29" xfId="0" applyFill="1" applyBorder="1" applyAlignment="1" applyProtection="1">
      <alignment horizontal="center" vertical="center"/>
      <protection locked="0"/>
    </xf>
    <xf numFmtId="0" fontId="0" fillId="4" borderId="59" xfId="0" applyFill="1" applyBorder="1"/>
    <xf numFmtId="0" fontId="0" fillId="0" borderId="59" xfId="0" applyBorder="1" applyAlignment="1">
      <alignment vertical="center"/>
    </xf>
    <xf numFmtId="0" fontId="0" fillId="10" borderId="21" xfId="0" applyFill="1" applyBorder="1" applyAlignment="1" applyProtection="1">
      <alignment wrapText="1" shrinkToFit="1"/>
      <protection locked="0"/>
    </xf>
    <xf numFmtId="0" fontId="15" fillId="4" borderId="0" xfId="0" applyFont="1" applyFill="1"/>
    <xf numFmtId="0" fontId="0" fillId="18" borderId="21" xfId="0" applyFill="1" applyBorder="1" applyAlignment="1">
      <alignment horizontal="left" vertical="center" wrapText="1" shrinkToFit="1"/>
    </xf>
    <xf numFmtId="0" fontId="1" fillId="4" borderId="0" xfId="0" applyFont="1" applyFill="1" applyAlignment="1">
      <alignment horizontal="left" vertical="center"/>
    </xf>
    <xf numFmtId="0" fontId="0" fillId="4" borderId="0" xfId="0" applyFill="1" applyAlignment="1">
      <alignment horizontal="left"/>
    </xf>
    <xf numFmtId="0" fontId="0" fillId="4" borderId="0" xfId="0" applyFill="1" applyAlignment="1">
      <alignment horizontal="right" indent="1"/>
    </xf>
    <xf numFmtId="0" fontId="1" fillId="4" borderId="23" xfId="0" applyFont="1" applyFill="1" applyBorder="1" applyAlignment="1">
      <alignment horizontal="left" vertical="center" indent="1"/>
    </xf>
    <xf numFmtId="10" fontId="0" fillId="13" borderId="21" xfId="0" applyNumberFormat="1" applyFill="1" applyBorder="1" applyAlignment="1">
      <alignment horizontal="center" vertical="center"/>
    </xf>
    <xf numFmtId="0" fontId="1" fillId="4" borderId="60" xfId="0" applyFont="1" applyFill="1" applyBorder="1" applyAlignment="1">
      <alignment horizontal="left" vertical="top" wrapText="1"/>
    </xf>
    <xf numFmtId="0" fontId="1" fillId="4" borderId="0" xfId="0" applyFont="1" applyFill="1" applyAlignment="1">
      <alignment vertical="center"/>
    </xf>
    <xf numFmtId="0" fontId="1" fillId="4" borderId="0" xfId="0" applyFont="1" applyFill="1" applyAlignment="1">
      <alignment horizontal="right" vertical="center" indent="1"/>
    </xf>
    <xf numFmtId="0" fontId="30" fillId="0" borderId="0" xfId="0" applyFont="1"/>
    <xf numFmtId="0" fontId="1" fillId="4" borderId="0" xfId="0" applyFont="1" applyFill="1" applyAlignment="1">
      <alignment vertical="top"/>
    </xf>
    <xf numFmtId="0" fontId="1" fillId="19" borderId="1" xfId="0" applyFont="1" applyFill="1" applyBorder="1"/>
    <xf numFmtId="0" fontId="1" fillId="20" borderId="1" xfId="0" applyFont="1" applyFill="1" applyBorder="1"/>
    <xf numFmtId="0" fontId="0" fillId="19" borderId="1" xfId="0" applyFill="1" applyBorder="1" applyAlignment="1">
      <alignment horizontal="center" vertical="top"/>
    </xf>
    <xf numFmtId="0" fontId="0" fillId="19" borderId="1" xfId="0" applyFill="1" applyBorder="1" applyAlignment="1">
      <alignment horizontal="left" vertical="top" wrapText="1"/>
    </xf>
    <xf numFmtId="0" fontId="0" fillId="20" borderId="1" xfId="0" applyFill="1" applyBorder="1" applyAlignment="1">
      <alignment horizontal="center" vertical="top"/>
    </xf>
    <xf numFmtId="0" fontId="0" fillId="20" borderId="1" xfId="0" applyFill="1" applyBorder="1" applyAlignment="1">
      <alignment horizontal="left" vertical="top" wrapText="1"/>
    </xf>
    <xf numFmtId="0" fontId="0" fillId="0" borderId="0" xfId="0" applyAlignment="1">
      <alignment horizontal="left" vertical="top"/>
    </xf>
    <xf numFmtId="0" fontId="0" fillId="0" borderId="0" xfId="0" quotePrefix="1"/>
    <xf numFmtId="0" fontId="8" fillId="6" borderId="33" xfId="0" applyFont="1" applyFill="1" applyBorder="1" applyAlignment="1">
      <alignment horizontal="center" vertical="center"/>
    </xf>
    <xf numFmtId="0" fontId="0" fillId="3" borderId="23" xfId="0" applyFill="1" applyBorder="1" applyAlignment="1">
      <alignment horizontal="center" vertical="center"/>
    </xf>
    <xf numFmtId="0" fontId="0" fillId="4" borderId="28" xfId="0" applyFill="1" applyBorder="1" applyAlignment="1">
      <alignment vertical="center" wrapText="1"/>
    </xf>
    <xf numFmtId="0" fontId="0" fillId="0" borderId="28" xfId="0" applyBorder="1" applyAlignment="1">
      <alignment vertical="center" wrapText="1"/>
    </xf>
    <xf numFmtId="0" fontId="0" fillId="0" borderId="74" xfId="0" applyBorder="1" applyAlignment="1">
      <alignment vertical="center"/>
    </xf>
    <xf numFmtId="0" fontId="5" fillId="4" borderId="0" xfId="1" applyFill="1" applyAlignment="1" applyProtection="1">
      <alignment vertical="center"/>
      <protection locked="0"/>
    </xf>
    <xf numFmtId="0" fontId="8" fillId="6" borderId="77" xfId="0" applyFont="1" applyFill="1" applyBorder="1" applyAlignment="1">
      <alignment horizontal="center" vertical="center"/>
    </xf>
    <xf numFmtId="0" fontId="8" fillId="6" borderId="80" xfId="0" applyFont="1" applyFill="1" applyBorder="1" applyAlignment="1">
      <alignment horizontal="center" vertical="center"/>
    </xf>
    <xf numFmtId="0" fontId="0" fillId="4" borderId="81" xfId="0" applyFill="1" applyBorder="1" applyAlignment="1" applyProtection="1">
      <alignment vertical="center"/>
      <protection locked="0"/>
    </xf>
    <xf numFmtId="0" fontId="6" fillId="4" borderId="0" xfId="0" applyFont="1" applyFill="1" applyAlignment="1">
      <alignment vertical="center"/>
    </xf>
    <xf numFmtId="0" fontId="6" fillId="4" borderId="45" xfId="0" applyFont="1" applyFill="1" applyBorder="1" applyAlignment="1">
      <alignment vertical="center"/>
    </xf>
    <xf numFmtId="0" fontId="6" fillId="4" borderId="46" xfId="0" applyFont="1" applyFill="1" applyBorder="1" applyAlignment="1">
      <alignment vertical="center"/>
    </xf>
    <xf numFmtId="0" fontId="6" fillId="4" borderId="47" xfId="0" applyFont="1" applyFill="1" applyBorder="1" applyAlignment="1">
      <alignment vertical="center"/>
    </xf>
    <xf numFmtId="0" fontId="6" fillId="0" borderId="0" xfId="0" applyFont="1" applyAlignment="1">
      <alignment vertical="center"/>
    </xf>
    <xf numFmtId="0" fontId="6" fillId="4" borderId="50" xfId="0" applyFont="1" applyFill="1" applyBorder="1" applyAlignment="1">
      <alignment vertical="center"/>
    </xf>
    <xf numFmtId="0" fontId="6" fillId="4" borderId="51" xfId="0" applyFont="1" applyFill="1" applyBorder="1" applyAlignment="1">
      <alignment vertical="center"/>
    </xf>
    <xf numFmtId="0" fontId="6" fillId="15" borderId="48" xfId="0" applyFont="1" applyFill="1" applyBorder="1" applyAlignment="1">
      <alignment vertical="center"/>
    </xf>
    <xf numFmtId="0" fontId="35" fillId="15" borderId="2" xfId="0" applyFont="1" applyFill="1" applyBorder="1" applyAlignment="1">
      <alignment vertical="center"/>
    </xf>
    <xf numFmtId="0" fontId="35" fillId="15" borderId="52" xfId="0" applyFont="1" applyFill="1" applyBorder="1" applyAlignment="1">
      <alignment vertical="center"/>
    </xf>
    <xf numFmtId="0" fontId="35" fillId="15" borderId="53" xfId="0" applyFont="1" applyFill="1" applyBorder="1" applyAlignment="1">
      <alignment vertical="center"/>
    </xf>
    <xf numFmtId="0" fontId="6" fillId="4" borderId="48" xfId="0" applyFont="1" applyFill="1" applyBorder="1" applyAlignment="1">
      <alignment vertical="center"/>
    </xf>
    <xf numFmtId="0" fontId="6" fillId="4" borderId="1" xfId="0" applyFont="1" applyFill="1" applyBorder="1" applyAlignment="1">
      <alignment vertical="center"/>
    </xf>
    <xf numFmtId="0" fontId="6" fillId="4" borderId="54" xfId="0" applyFont="1" applyFill="1" applyBorder="1" applyAlignment="1">
      <alignment vertical="center"/>
    </xf>
    <xf numFmtId="0" fontId="6" fillId="4" borderId="49" xfId="0" applyFont="1" applyFill="1" applyBorder="1" applyAlignment="1">
      <alignment vertical="center"/>
    </xf>
    <xf numFmtId="0" fontId="37" fillId="2" borderId="1" xfId="0" applyFont="1" applyFill="1" applyBorder="1" applyAlignment="1">
      <alignment horizontal="left" vertical="top" wrapText="1"/>
    </xf>
    <xf numFmtId="0" fontId="39" fillId="0" borderId="1" xfId="0" applyFont="1" applyBorder="1" applyAlignment="1">
      <alignment horizontal="left" vertical="top"/>
    </xf>
    <xf numFmtId="0" fontId="39" fillId="17" borderId="1" xfId="0" applyFont="1" applyFill="1" applyBorder="1" applyAlignment="1">
      <alignment horizontal="left" vertical="top"/>
    </xf>
    <xf numFmtId="0" fontId="36" fillId="2" borderId="1" xfId="0" applyFont="1" applyFill="1" applyBorder="1" applyAlignment="1">
      <alignment vertical="top"/>
    </xf>
    <xf numFmtId="0" fontId="38" fillId="4" borderId="0" xfId="0" applyFont="1" applyFill="1" applyAlignment="1">
      <alignment vertical="top"/>
    </xf>
    <xf numFmtId="0" fontId="38" fillId="4" borderId="45" xfId="0" applyFont="1" applyFill="1" applyBorder="1" applyAlignment="1">
      <alignment vertical="top"/>
    </xf>
    <xf numFmtId="0" fontId="38" fillId="4" borderId="46" xfId="0" applyFont="1" applyFill="1" applyBorder="1" applyAlignment="1">
      <alignment vertical="top"/>
    </xf>
    <xf numFmtId="0" fontId="38" fillId="4" borderId="47" xfId="0" applyFont="1" applyFill="1" applyBorder="1" applyAlignment="1">
      <alignment vertical="top"/>
    </xf>
    <xf numFmtId="0" fontId="38" fillId="0" borderId="0" xfId="0" applyFont="1" applyAlignment="1">
      <alignment vertical="top"/>
    </xf>
    <xf numFmtId="0" fontId="38" fillId="0" borderId="1" xfId="0" applyFont="1" applyBorder="1" applyAlignment="1">
      <alignment vertical="top"/>
    </xf>
    <xf numFmtId="0" fontId="36" fillId="4" borderId="49" xfId="0" applyFont="1" applyFill="1" applyBorder="1" applyAlignment="1">
      <alignment horizontal="center" vertical="top"/>
    </xf>
    <xf numFmtId="0" fontId="36" fillId="4" borderId="48" xfId="0" applyFont="1" applyFill="1" applyBorder="1" applyAlignment="1">
      <alignment horizontal="center" vertical="top"/>
    </xf>
    <xf numFmtId="0" fontId="36" fillId="4" borderId="3" xfId="0" applyFont="1" applyFill="1" applyBorder="1" applyAlignment="1">
      <alignment horizontal="center" vertical="top"/>
    </xf>
    <xf numFmtId="0" fontId="38" fillId="4" borderId="50" xfId="0" applyFont="1" applyFill="1" applyBorder="1" applyAlignment="1">
      <alignment vertical="top"/>
    </xf>
    <xf numFmtId="0" fontId="38" fillId="4" borderId="51" xfId="0" applyFont="1" applyFill="1" applyBorder="1" applyAlignment="1">
      <alignment vertical="top"/>
    </xf>
    <xf numFmtId="0" fontId="36" fillId="2" borderId="48" xfId="0" applyFont="1" applyFill="1" applyBorder="1" applyAlignment="1">
      <alignment vertical="top"/>
    </xf>
    <xf numFmtId="0" fontId="36" fillId="15" borderId="3" xfId="0" applyFont="1" applyFill="1" applyBorder="1" applyAlignment="1">
      <alignment vertical="top"/>
    </xf>
    <xf numFmtId="0" fontId="36" fillId="15" borderId="1" xfId="0" applyFont="1" applyFill="1" applyBorder="1" applyAlignment="1">
      <alignment vertical="top"/>
    </xf>
    <xf numFmtId="0" fontId="36" fillId="2" borderId="49" xfId="0" applyFont="1" applyFill="1" applyBorder="1" applyAlignment="1">
      <alignment vertical="top"/>
    </xf>
    <xf numFmtId="0" fontId="38" fillId="15" borderId="48" xfId="0" applyFont="1" applyFill="1" applyBorder="1" applyAlignment="1">
      <alignment vertical="top"/>
    </xf>
    <xf numFmtId="0" fontId="36" fillId="15" borderId="2" xfId="0" applyFont="1" applyFill="1" applyBorder="1" applyAlignment="1">
      <alignment vertical="top"/>
    </xf>
    <xf numFmtId="0" fontId="36" fillId="15" borderId="52" xfId="0" applyFont="1" applyFill="1" applyBorder="1" applyAlignment="1">
      <alignment vertical="top"/>
    </xf>
    <xf numFmtId="0" fontId="36" fillId="15" borderId="53" xfId="0" applyFont="1" applyFill="1" applyBorder="1" applyAlignment="1">
      <alignment vertical="top"/>
    </xf>
    <xf numFmtId="0" fontId="38" fillId="16" borderId="48" xfId="0" applyFont="1" applyFill="1" applyBorder="1" applyAlignment="1">
      <alignment vertical="top"/>
    </xf>
    <xf numFmtId="0" fontId="38" fillId="16" borderId="3" xfId="0" applyFont="1" applyFill="1" applyBorder="1" applyAlignment="1">
      <alignment vertical="top"/>
    </xf>
    <xf numFmtId="0" fontId="38" fillId="16" borderId="1" xfId="0" applyFont="1" applyFill="1" applyBorder="1" applyAlignment="1">
      <alignment vertical="top"/>
    </xf>
    <xf numFmtId="0" fontId="38" fillId="16" borderId="49" xfId="0" applyFont="1" applyFill="1" applyBorder="1" applyAlignment="1">
      <alignment vertical="top"/>
    </xf>
    <xf numFmtId="0" fontId="38" fillId="4" borderId="48" xfId="0" applyFont="1" applyFill="1" applyBorder="1" applyAlignment="1">
      <alignment vertical="top"/>
    </xf>
    <xf numFmtId="0" fontId="38" fillId="4" borderId="1" xfId="0" applyFont="1" applyFill="1" applyBorder="1" applyAlignment="1">
      <alignment vertical="top"/>
    </xf>
    <xf numFmtId="0" fontId="38" fillId="4" borderId="54" xfId="0" applyFont="1" applyFill="1" applyBorder="1" applyAlignment="1">
      <alignment vertical="top"/>
    </xf>
    <xf numFmtId="0" fontId="38" fillId="4" borderId="49" xfId="0" applyFont="1" applyFill="1" applyBorder="1" applyAlignment="1">
      <alignment vertical="top"/>
    </xf>
    <xf numFmtId="0" fontId="38" fillId="4" borderId="3" xfId="0" applyFont="1" applyFill="1" applyBorder="1" applyAlignment="1">
      <alignment vertical="top"/>
    </xf>
    <xf numFmtId="0" fontId="38" fillId="17" borderId="1" xfId="0" applyFont="1" applyFill="1" applyBorder="1" applyAlignment="1">
      <alignment vertical="top"/>
    </xf>
    <xf numFmtId="0" fontId="38" fillId="17" borderId="0" xfId="0" applyFont="1" applyFill="1" applyAlignment="1">
      <alignment vertical="top"/>
    </xf>
    <xf numFmtId="0" fontId="38" fillId="17" borderId="48" xfId="0" applyFont="1" applyFill="1" applyBorder="1" applyAlignment="1">
      <alignment vertical="top"/>
    </xf>
    <xf numFmtId="0" fontId="38" fillId="17" borderId="3" xfId="0" applyFont="1" applyFill="1" applyBorder="1" applyAlignment="1">
      <alignment vertical="top"/>
    </xf>
    <xf numFmtId="0" fontId="38" fillId="17" borderId="49" xfId="0" applyFont="1" applyFill="1" applyBorder="1" applyAlignment="1">
      <alignment vertical="top"/>
    </xf>
    <xf numFmtId="0" fontId="39" fillId="0" borderId="1" xfId="0" applyFont="1" applyBorder="1" applyAlignment="1">
      <alignment vertical="top"/>
    </xf>
    <xf numFmtId="0" fontId="39" fillId="16" borderId="1" xfId="0" applyFont="1" applyFill="1" applyBorder="1" applyAlignment="1">
      <alignment horizontal="left" vertical="top"/>
    </xf>
    <xf numFmtId="0" fontId="39" fillId="2" borderId="1" xfId="0" applyFont="1" applyFill="1" applyBorder="1" applyAlignment="1">
      <alignment horizontal="left" vertical="top"/>
    </xf>
    <xf numFmtId="0" fontId="39" fillId="17" borderId="1" xfId="0" applyFont="1" applyFill="1" applyBorder="1" applyAlignment="1">
      <alignment vertical="top"/>
    </xf>
    <xf numFmtId="0" fontId="38" fillId="2" borderId="1" xfId="0" applyFont="1" applyFill="1" applyBorder="1" applyAlignment="1">
      <alignment vertical="top"/>
    </xf>
    <xf numFmtId="0" fontId="14" fillId="4" borderId="0" xfId="0" applyFont="1" applyFill="1" applyAlignment="1">
      <alignment vertical="center"/>
    </xf>
    <xf numFmtId="0" fontId="4" fillId="12" borderId="21" xfId="0" applyFont="1" applyFill="1" applyBorder="1" applyAlignment="1" applyProtection="1">
      <alignment horizontal="center" vertical="center"/>
      <protection locked="0"/>
    </xf>
    <xf numFmtId="0" fontId="38" fillId="0" borderId="1" xfId="0" applyFont="1" applyBorder="1" applyAlignment="1">
      <alignment vertical="top" wrapText="1"/>
    </xf>
    <xf numFmtId="0" fontId="0" fillId="21" borderId="0" xfId="0" applyFill="1"/>
    <xf numFmtId="0" fontId="0" fillId="15" borderId="0" xfId="0" applyFill="1"/>
    <xf numFmtId="14" fontId="0" fillId="2" borderId="0" xfId="0" applyNumberFormat="1" applyFill="1"/>
    <xf numFmtId="0" fontId="0" fillId="15" borderId="0" xfId="0" applyFill="1" applyAlignment="1">
      <alignment wrapText="1"/>
    </xf>
    <xf numFmtId="0" fontId="0" fillId="15" borderId="0" xfId="0" applyFill="1" applyAlignment="1">
      <alignment horizontal="left" vertical="center" wrapText="1"/>
    </xf>
    <xf numFmtId="0" fontId="0" fillId="15" borderId="0" xfId="0" applyFill="1" applyAlignment="1">
      <alignment vertical="center" wrapText="1"/>
    </xf>
    <xf numFmtId="49" fontId="31" fillId="0" borderId="0" xfId="0" applyNumberFormat="1" applyFont="1" applyAlignment="1">
      <alignment vertical="top" wrapText="1"/>
    </xf>
    <xf numFmtId="0" fontId="0" fillId="17" borderId="0" xfId="0" applyFill="1"/>
    <xf numFmtId="0" fontId="0" fillId="17" borderId="0" xfId="0" applyFill="1" applyAlignment="1">
      <alignment wrapText="1"/>
    </xf>
    <xf numFmtId="0" fontId="4" fillId="7" borderId="0" xfId="0" applyFont="1" applyFill="1" applyAlignment="1">
      <alignment horizontal="right" vertical="center" indent="1"/>
    </xf>
    <xf numFmtId="0" fontId="4" fillId="15" borderId="0" xfId="0" applyFont="1" applyFill="1" applyAlignment="1">
      <alignment horizontal="right" vertical="center" indent="1"/>
    </xf>
    <xf numFmtId="164" fontId="4" fillId="4" borderId="0" xfId="0" applyNumberFormat="1" applyFont="1" applyFill="1" applyAlignment="1">
      <alignment horizontal="right" vertical="center"/>
    </xf>
    <xf numFmtId="0" fontId="4" fillId="15" borderId="0" xfId="0" applyFont="1" applyFill="1" applyAlignment="1">
      <alignment horizontal="right" indent="1"/>
    </xf>
    <xf numFmtId="0" fontId="20" fillId="15" borderId="0" xfId="2" applyFont="1" applyFill="1"/>
    <xf numFmtId="0" fontId="20" fillId="15" borderId="0" xfId="2" applyFont="1" applyFill="1" applyAlignment="1">
      <alignment wrapText="1"/>
    </xf>
    <xf numFmtId="0" fontId="20" fillId="0" borderId="0" xfId="2" applyFont="1" applyAlignment="1">
      <alignment vertical="center"/>
    </xf>
    <xf numFmtId="0" fontId="20" fillId="0" borderId="0" xfId="2" applyFont="1" applyAlignment="1">
      <alignment vertical="center" wrapText="1"/>
    </xf>
    <xf numFmtId="0" fontId="1" fillId="4" borderId="0" xfId="0" applyFont="1" applyFill="1" applyAlignment="1">
      <alignment horizontal="left" vertical="top" wrapText="1"/>
    </xf>
    <xf numFmtId="0" fontId="0" fillId="0" borderId="0" xfId="0" applyAlignment="1">
      <alignment wrapText="1"/>
    </xf>
    <xf numFmtId="0" fontId="0" fillId="4" borderId="70" xfId="0" applyFill="1" applyBorder="1" applyAlignment="1">
      <alignment horizontal="center" vertical="center"/>
    </xf>
    <xf numFmtId="0" fontId="0" fillId="3" borderId="0" xfId="0" applyFill="1"/>
    <xf numFmtId="0" fontId="0" fillId="3" borderId="0" xfId="0" applyFill="1" applyAlignment="1">
      <alignment wrapText="1"/>
    </xf>
    <xf numFmtId="0" fontId="0" fillId="13" borderId="60" xfId="0" applyFill="1" applyBorder="1"/>
    <xf numFmtId="0" fontId="0" fillId="13" borderId="30" xfId="0" applyFill="1" applyBorder="1"/>
    <xf numFmtId="14" fontId="0" fillId="3" borderId="0" xfId="0" applyNumberFormat="1" applyFill="1"/>
    <xf numFmtId="0" fontId="4" fillId="3" borderId="0" xfId="0" applyFont="1" applyFill="1" applyAlignment="1">
      <alignment horizontal="right" vertical="center" indent="1"/>
    </xf>
    <xf numFmtId="0" fontId="0" fillId="3" borderId="40" xfId="0" applyFill="1" applyBorder="1" applyAlignment="1">
      <alignment horizontal="center" vertical="center" wrapText="1"/>
    </xf>
    <xf numFmtId="0" fontId="0" fillId="3" borderId="61" xfId="0" applyFill="1" applyBorder="1" applyAlignment="1">
      <alignment horizontal="center" vertical="center" wrapText="1"/>
    </xf>
    <xf numFmtId="0" fontId="38" fillId="3" borderId="1" xfId="0" applyFont="1" applyFill="1" applyBorder="1" applyAlignment="1">
      <alignment vertical="top" wrapText="1"/>
    </xf>
    <xf numFmtId="0" fontId="38" fillId="3" borderId="0" xfId="0" applyFont="1" applyFill="1" applyAlignment="1">
      <alignment vertical="top"/>
    </xf>
    <xf numFmtId="0" fontId="38" fillId="3" borderId="48" xfId="0" applyFont="1" applyFill="1" applyBorder="1" applyAlignment="1">
      <alignment vertical="top"/>
    </xf>
    <xf numFmtId="0" fontId="38" fillId="3" borderId="3" xfId="0" applyFont="1" applyFill="1" applyBorder="1" applyAlignment="1">
      <alignment vertical="top"/>
    </xf>
    <xf numFmtId="0" fontId="38" fillId="3" borderId="1" xfId="0" applyFont="1" applyFill="1" applyBorder="1" applyAlignment="1">
      <alignment vertical="top"/>
    </xf>
    <xf numFmtId="0" fontId="38" fillId="3" borderId="49" xfId="0" applyFont="1" applyFill="1" applyBorder="1" applyAlignment="1">
      <alignment vertical="top"/>
    </xf>
    <xf numFmtId="0" fontId="13" fillId="3" borderId="0" xfId="0" applyFont="1" applyFill="1" applyAlignment="1">
      <alignment horizontal="left" vertical="center" wrapText="1"/>
    </xf>
    <xf numFmtId="0" fontId="4" fillId="3" borderId="0" xfId="0" applyFont="1" applyFill="1" applyAlignment="1">
      <alignment horizontal="center" vertical="center"/>
    </xf>
    <xf numFmtId="0" fontId="4" fillId="3" borderId="0" xfId="0" applyFont="1" applyFill="1" applyAlignment="1">
      <alignment horizontal="left" vertical="center" indent="1"/>
    </xf>
    <xf numFmtId="0" fontId="4" fillId="3" borderId="0" xfId="0" applyFont="1" applyFill="1" applyAlignment="1">
      <alignment horizontal="left" vertical="center" wrapText="1"/>
    </xf>
    <xf numFmtId="0" fontId="1" fillId="3" borderId="59" xfId="0" applyFont="1" applyFill="1" applyBorder="1" applyAlignment="1">
      <alignment horizontal="left" vertical="center" indent="1"/>
    </xf>
    <xf numFmtId="0" fontId="4" fillId="3" borderId="59" xfId="0" applyFont="1" applyFill="1" applyBorder="1" applyAlignment="1">
      <alignment horizontal="center" vertical="center"/>
    </xf>
    <xf numFmtId="0" fontId="4" fillId="3" borderId="36" xfId="0" applyFont="1" applyFill="1" applyBorder="1" applyAlignment="1">
      <alignment horizontal="left" vertical="center" wrapText="1"/>
    </xf>
    <xf numFmtId="0" fontId="1" fillId="3" borderId="0" xfId="0" applyFont="1" applyFill="1" applyAlignment="1">
      <alignment horizontal="left" vertical="center" indent="1"/>
    </xf>
    <xf numFmtId="0" fontId="4" fillId="3" borderId="60" xfId="0" applyFont="1" applyFill="1" applyBorder="1" applyAlignment="1">
      <alignment horizontal="left" vertical="center" wrapText="1"/>
    </xf>
    <xf numFmtId="0" fontId="4" fillId="3" borderId="0" xfId="0" applyFont="1" applyFill="1" applyAlignment="1">
      <alignment horizontal="center" vertical="center" wrapText="1"/>
    </xf>
    <xf numFmtId="0" fontId="4" fillId="3" borderId="59" xfId="0" applyFont="1" applyFill="1" applyBorder="1" applyAlignment="1">
      <alignment horizontal="center" vertical="center" wrapText="1"/>
    </xf>
    <xf numFmtId="0" fontId="4" fillId="13" borderId="61" xfId="0" applyFont="1" applyFill="1" applyBorder="1" applyAlignment="1">
      <alignment vertical="center" wrapText="1"/>
    </xf>
    <xf numFmtId="0" fontId="1" fillId="13" borderId="59" xfId="0" applyFont="1" applyFill="1" applyBorder="1" applyAlignment="1">
      <alignment horizontal="left" vertical="center" indent="1"/>
    </xf>
    <xf numFmtId="0" fontId="4" fillId="13" borderId="59" xfId="0" applyFont="1" applyFill="1" applyBorder="1" applyAlignment="1">
      <alignment horizontal="center" vertical="center"/>
    </xf>
    <xf numFmtId="0" fontId="4" fillId="13" borderId="36" xfId="0" applyFont="1" applyFill="1" applyBorder="1" applyAlignment="1">
      <alignment horizontal="left" vertical="center" wrapText="1"/>
    </xf>
    <xf numFmtId="0" fontId="16" fillId="4" borderId="0" xfId="0" applyFont="1" applyFill="1"/>
    <xf numFmtId="0" fontId="33" fillId="7" borderId="0" xfId="0" applyFont="1" applyFill="1" applyAlignment="1">
      <alignment horizontal="left" vertical="center" indent="1"/>
    </xf>
    <xf numFmtId="0" fontId="33" fillId="4" borderId="0" xfId="0" applyFont="1" applyFill="1" applyAlignment="1">
      <alignment horizontal="right" vertical="center" indent="1"/>
    </xf>
    <xf numFmtId="0" fontId="33" fillId="0" borderId="0" xfId="0" applyFont="1" applyAlignment="1">
      <alignment horizontal="right" indent="1"/>
    </xf>
    <xf numFmtId="0" fontId="8" fillId="6" borderId="26" xfId="0" applyFont="1" applyFill="1" applyBorder="1" applyAlignment="1">
      <alignment vertical="center"/>
    </xf>
    <xf numFmtId="0" fontId="8" fillId="6" borderId="22" xfId="0" applyFont="1" applyFill="1" applyBorder="1" applyAlignment="1">
      <alignment vertical="center"/>
    </xf>
    <xf numFmtId="0" fontId="8" fillId="6" borderId="23" xfId="0" applyFont="1" applyFill="1" applyBorder="1" applyAlignment="1">
      <alignment vertical="center"/>
    </xf>
    <xf numFmtId="0" fontId="1" fillId="4" borderId="23" xfId="0" applyFont="1" applyFill="1" applyBorder="1" applyAlignment="1">
      <alignment horizontal="left" vertical="center" wrapText="1"/>
    </xf>
    <xf numFmtId="0" fontId="0" fillId="12" borderId="21" xfId="0" applyFill="1" applyBorder="1" applyAlignment="1" applyProtection="1">
      <alignment horizontal="center" vertical="center"/>
      <protection locked="0"/>
    </xf>
    <xf numFmtId="0" fontId="0" fillId="12" borderId="23" xfId="0" applyFill="1" applyBorder="1" applyAlignment="1" applyProtection="1">
      <alignment horizontal="center" vertical="center"/>
      <protection locked="0"/>
    </xf>
    <xf numFmtId="14" fontId="0" fillId="4" borderId="21" xfId="0" applyNumberFormat="1" applyFill="1" applyBorder="1" applyProtection="1">
      <protection locked="0"/>
    </xf>
    <xf numFmtId="164" fontId="4" fillId="4" borderId="59" xfId="0" applyNumberFormat="1" applyFont="1" applyFill="1" applyBorder="1" applyAlignment="1">
      <alignment horizontal="right" vertical="center"/>
    </xf>
    <xf numFmtId="0" fontId="0" fillId="12" borderId="84" xfId="0" applyFill="1" applyBorder="1" applyAlignment="1" applyProtection="1">
      <alignment horizontal="center" vertical="center"/>
      <protection locked="0"/>
    </xf>
    <xf numFmtId="0" fontId="4" fillId="13" borderId="40" xfId="0" applyFont="1" applyFill="1" applyBorder="1" applyAlignment="1">
      <alignment vertical="center" wrapText="1"/>
    </xf>
    <xf numFmtId="0" fontId="1" fillId="13" borderId="0" xfId="0" applyFont="1" applyFill="1" applyAlignment="1">
      <alignment horizontal="left" vertical="center" indent="1"/>
    </xf>
    <xf numFmtId="0" fontId="4" fillId="13" borderId="0" xfId="0" applyFont="1" applyFill="1" applyAlignment="1">
      <alignment horizontal="center" vertical="center"/>
    </xf>
    <xf numFmtId="0" fontId="4" fillId="13" borderId="60" xfId="0" applyFont="1" applyFill="1" applyBorder="1" applyAlignment="1">
      <alignment horizontal="left" vertical="center" wrapText="1"/>
    </xf>
    <xf numFmtId="0" fontId="0" fillId="13" borderId="86" xfId="0" applyFill="1" applyBorder="1"/>
    <xf numFmtId="0" fontId="0" fillId="13" borderId="34" xfId="0" applyFill="1" applyBorder="1"/>
    <xf numFmtId="0" fontId="0" fillId="13" borderId="89" xfId="0" applyFill="1" applyBorder="1"/>
    <xf numFmtId="0" fontId="0" fillId="3" borderId="1" xfId="0" applyFill="1" applyBorder="1" applyAlignment="1">
      <alignment horizontal="center" vertical="center"/>
    </xf>
    <xf numFmtId="0" fontId="0" fillId="3" borderId="90" xfId="0" applyFill="1" applyBorder="1"/>
    <xf numFmtId="0" fontId="0" fillId="3" borderId="91" xfId="0" applyFill="1" applyBorder="1"/>
    <xf numFmtId="0" fontId="0" fillId="3" borderId="93" xfId="0" applyFill="1" applyBorder="1"/>
    <xf numFmtId="0" fontId="0" fillId="3" borderId="92" xfId="0" applyFill="1" applyBorder="1"/>
    <xf numFmtId="0" fontId="0" fillId="3" borderId="94" xfId="0" applyFill="1" applyBorder="1"/>
    <xf numFmtId="0" fontId="0" fillId="3" borderId="97" xfId="0" applyFill="1" applyBorder="1"/>
    <xf numFmtId="0" fontId="0" fillId="3" borderId="95" xfId="0" applyFill="1" applyBorder="1"/>
    <xf numFmtId="0" fontId="0" fillId="3" borderId="96" xfId="0" applyFill="1" applyBorder="1"/>
    <xf numFmtId="0" fontId="0" fillId="3" borderId="98" xfId="0" applyFill="1" applyBorder="1"/>
    <xf numFmtId="0" fontId="0" fillId="3" borderId="99" xfId="0" applyFill="1" applyBorder="1"/>
    <xf numFmtId="0" fontId="0" fillId="3" borderId="100" xfId="0" applyFill="1" applyBorder="1"/>
    <xf numFmtId="0" fontId="0" fillId="3" borderId="101" xfId="0" applyFill="1" applyBorder="1"/>
    <xf numFmtId="0" fontId="40" fillId="4" borderId="0" xfId="0" applyFont="1" applyFill="1"/>
    <xf numFmtId="0" fontId="0" fillId="0" borderId="2" xfId="0" applyBorder="1"/>
    <xf numFmtId="0" fontId="0" fillId="2" borderId="102" xfId="0" applyFill="1" applyBorder="1"/>
    <xf numFmtId="0" fontId="39" fillId="4" borderId="1" xfId="0" applyFont="1" applyFill="1" applyBorder="1" applyAlignment="1">
      <alignment horizontal="left" vertical="top"/>
    </xf>
    <xf numFmtId="0" fontId="5" fillId="0" borderId="96" xfId="1" applyBorder="1" applyProtection="1">
      <protection locked="0"/>
    </xf>
    <xf numFmtId="0" fontId="19" fillId="0" borderId="0" xfId="0" applyFont="1"/>
    <xf numFmtId="0" fontId="5" fillId="4" borderId="0" xfId="1" applyFill="1" applyAlignment="1" applyProtection="1">
      <alignment horizontal="right"/>
    </xf>
    <xf numFmtId="0" fontId="5" fillId="0" borderId="0" xfId="1" applyFill="1" applyAlignment="1" applyProtection="1">
      <alignment horizontal="right"/>
      <protection locked="0"/>
    </xf>
    <xf numFmtId="0" fontId="14" fillId="4" borderId="0" xfId="0" applyFont="1" applyFill="1" applyAlignment="1">
      <alignment horizontal="center" vertical="center"/>
    </xf>
    <xf numFmtId="0" fontId="15" fillId="4" borderId="0" xfId="0" applyFont="1" applyFill="1" applyAlignment="1">
      <alignment horizontal="center" vertical="center"/>
    </xf>
    <xf numFmtId="0" fontId="0" fillId="4" borderId="0" xfId="0" applyFill="1" applyAlignment="1">
      <alignment horizontal="left" vertical="top" wrapText="1"/>
    </xf>
    <xf numFmtId="0" fontId="0" fillId="4" borderId="0" xfId="0" applyFill="1" applyAlignment="1">
      <alignment horizontal="left" vertical="justify" wrapText="1"/>
    </xf>
    <xf numFmtId="0" fontId="16" fillId="4" borderId="0" xfId="0" applyFont="1" applyFill="1" applyAlignment="1">
      <alignment horizontal="left" wrapText="1"/>
    </xf>
    <xf numFmtId="0" fontId="16" fillId="4" borderId="0" xfId="0" applyFont="1" applyFill="1" applyAlignment="1">
      <alignment horizontal="left" vertical="top" wrapText="1"/>
    </xf>
    <xf numFmtId="0" fontId="25" fillId="6" borderId="21" xfId="0" applyFont="1" applyFill="1" applyBorder="1" applyAlignment="1">
      <alignment horizontal="center" vertical="center" wrapText="1"/>
    </xf>
    <xf numFmtId="0" fontId="0" fillId="10" borderId="21" xfId="0" applyFill="1" applyBorder="1" applyAlignment="1" applyProtection="1">
      <alignment horizontal="left" vertical="center" shrinkToFit="1"/>
      <protection locked="0"/>
    </xf>
    <xf numFmtId="0" fontId="1" fillId="4" borderId="23" xfId="0" applyFont="1" applyFill="1" applyBorder="1" applyAlignment="1">
      <alignment horizontal="left" vertical="center"/>
    </xf>
    <xf numFmtId="0" fontId="1" fillId="4" borderId="21" xfId="0" applyFont="1" applyFill="1" applyBorder="1" applyAlignment="1">
      <alignment horizontal="left" vertical="center"/>
    </xf>
    <xf numFmtId="0" fontId="1" fillId="4" borderId="23" xfId="0" applyFont="1" applyFill="1" applyBorder="1" applyAlignment="1">
      <alignment horizontal="left" vertical="top" wrapText="1"/>
    </xf>
    <xf numFmtId="0" fontId="1" fillId="4" borderId="21" xfId="0" applyFont="1" applyFill="1" applyBorder="1" applyAlignment="1">
      <alignment horizontal="left" vertical="top" wrapText="1"/>
    </xf>
    <xf numFmtId="0" fontId="1" fillId="4" borderId="36" xfId="0" applyFont="1" applyFill="1" applyBorder="1" applyAlignment="1">
      <alignment horizontal="left" vertical="top" wrapText="1"/>
    </xf>
    <xf numFmtId="0" fontId="1" fillId="4" borderId="33" xfId="0" applyFont="1" applyFill="1" applyBorder="1" applyAlignment="1">
      <alignment horizontal="left" vertical="top" wrapText="1"/>
    </xf>
    <xf numFmtId="0" fontId="8" fillId="6" borderId="21" xfId="0" applyFont="1" applyFill="1" applyBorder="1" applyAlignment="1">
      <alignment horizontal="center" vertical="center"/>
    </xf>
    <xf numFmtId="0" fontId="5" fillId="4" borderId="0" xfId="1" applyFill="1" applyAlignment="1" applyProtection="1">
      <alignment horizontal="center" vertical="center"/>
      <protection locked="0"/>
    </xf>
    <xf numFmtId="0" fontId="8" fillId="6" borderId="26" xfId="0" applyFont="1" applyFill="1" applyBorder="1" applyAlignment="1">
      <alignment horizontal="left" vertical="center"/>
    </xf>
    <xf numFmtId="0" fontId="8" fillId="6" borderId="22" xfId="0" applyFont="1" applyFill="1" applyBorder="1" applyAlignment="1">
      <alignment horizontal="left" vertical="center"/>
    </xf>
    <xf numFmtId="0" fontId="8" fillId="6" borderId="23" xfId="0" applyFont="1" applyFill="1" applyBorder="1" applyAlignment="1">
      <alignment horizontal="left" vertical="center"/>
    </xf>
    <xf numFmtId="0" fontId="0" fillId="10" borderId="26" xfId="0" applyFill="1" applyBorder="1" applyAlignment="1" applyProtection="1">
      <alignment horizontal="left" vertical="top" wrapText="1" shrinkToFit="1"/>
      <protection locked="0"/>
    </xf>
    <xf numFmtId="0" fontId="0" fillId="10" borderId="22" xfId="0" applyFill="1" applyBorder="1" applyAlignment="1" applyProtection="1">
      <alignment horizontal="left" vertical="top" wrapText="1" shrinkToFit="1"/>
      <protection locked="0"/>
    </xf>
    <xf numFmtId="0" fontId="0" fillId="10" borderId="23" xfId="0" applyFill="1" applyBorder="1" applyAlignment="1" applyProtection="1">
      <alignment horizontal="left" vertical="top" wrapText="1" shrinkToFit="1"/>
      <protection locked="0"/>
    </xf>
    <xf numFmtId="0" fontId="8" fillId="6" borderId="4" xfId="0" applyFont="1" applyFill="1" applyBorder="1" applyAlignment="1">
      <alignment horizontal="left" vertical="center" indent="1"/>
    </xf>
    <xf numFmtId="0" fontId="8" fillId="6" borderId="5" xfId="0" applyFont="1" applyFill="1" applyBorder="1" applyAlignment="1">
      <alignment horizontal="left" vertical="center" indent="1"/>
    </xf>
    <xf numFmtId="0" fontId="8" fillId="6" borderId="6" xfId="0" applyFont="1" applyFill="1" applyBorder="1" applyAlignment="1">
      <alignment horizontal="left" vertical="center" indent="1"/>
    </xf>
    <xf numFmtId="49" fontId="0" fillId="10" borderId="21" xfId="0" applyNumberFormat="1" applyFill="1" applyBorder="1" applyAlignment="1" applyProtection="1">
      <alignment horizontal="left" vertical="center" shrinkToFit="1"/>
      <protection locked="0"/>
    </xf>
    <xf numFmtId="0" fontId="1" fillId="4" borderId="23" xfId="0" applyFont="1" applyFill="1" applyBorder="1" applyAlignment="1">
      <alignment vertical="center"/>
    </xf>
    <xf numFmtId="0" fontId="1" fillId="4" borderId="21" xfId="0" applyFont="1" applyFill="1" applyBorder="1" applyAlignment="1">
      <alignment vertical="center"/>
    </xf>
    <xf numFmtId="49" fontId="0" fillId="10" borderId="21" xfId="0" applyNumberFormat="1" applyFill="1" applyBorder="1" applyAlignment="1" applyProtection="1">
      <alignment horizontal="center" vertical="center"/>
      <protection locked="0"/>
    </xf>
    <xf numFmtId="1" fontId="0" fillId="10" borderId="21" xfId="0" applyNumberFormat="1" applyFill="1" applyBorder="1" applyAlignment="1" applyProtection="1">
      <alignment horizontal="center" vertical="center"/>
      <protection locked="0"/>
    </xf>
    <xf numFmtId="14" fontId="0" fillId="10" borderId="21" xfId="0" applyNumberFormat="1" applyFill="1" applyBorder="1" applyAlignment="1" applyProtection="1">
      <alignment horizontal="center" vertical="center"/>
      <protection locked="0"/>
    </xf>
    <xf numFmtId="0" fontId="0" fillId="10" borderId="21" xfId="0" applyFill="1" applyBorder="1" applyAlignment="1" applyProtection="1">
      <alignment horizontal="center" vertical="center"/>
      <protection locked="0"/>
    </xf>
    <xf numFmtId="0" fontId="4" fillId="4" borderId="27" xfId="0" applyFont="1" applyFill="1" applyBorder="1" applyAlignment="1" applyProtection="1">
      <alignment horizontal="center" vertical="center" wrapText="1"/>
      <protection locked="0"/>
    </xf>
    <xf numFmtId="0" fontId="8" fillId="6" borderId="21" xfId="0" applyFont="1" applyFill="1" applyBorder="1" applyAlignment="1">
      <alignment horizontal="left" vertical="center"/>
    </xf>
    <xf numFmtId="0" fontId="0" fillId="4" borderId="23" xfId="0" applyFill="1" applyBorder="1" applyAlignment="1">
      <alignment horizontal="left" vertical="top" wrapText="1"/>
    </xf>
    <xf numFmtId="0" fontId="0" fillId="4" borderId="27" xfId="0" applyFill="1" applyBorder="1" applyAlignment="1">
      <alignment horizontal="left" vertical="top" wrapText="1"/>
    </xf>
    <xf numFmtId="0" fontId="0" fillId="11" borderId="21" xfId="0" applyFill="1" applyBorder="1" applyAlignment="1" applyProtection="1">
      <alignment horizontal="center" vertical="center" wrapText="1"/>
      <protection locked="0"/>
    </xf>
    <xf numFmtId="0" fontId="0" fillId="0" borderId="21" xfId="0" applyBorder="1" applyAlignment="1">
      <alignment horizontal="center" vertical="center" wrapText="1"/>
    </xf>
    <xf numFmtId="0" fontId="8" fillId="6" borderId="26" xfId="0" applyFont="1" applyFill="1" applyBorder="1" applyAlignment="1">
      <alignment horizontal="center" vertical="center"/>
    </xf>
    <xf numFmtId="0" fontId="8" fillId="6" borderId="23" xfId="0" applyFont="1" applyFill="1" applyBorder="1" applyAlignment="1">
      <alignment horizontal="center" vertical="center"/>
    </xf>
    <xf numFmtId="0" fontId="8" fillId="6" borderId="73" xfId="0" applyFont="1" applyFill="1" applyBorder="1" applyAlignment="1">
      <alignment horizontal="left" vertical="center"/>
    </xf>
    <xf numFmtId="0" fontId="8" fillId="6" borderId="0" xfId="0" applyFont="1" applyFill="1" applyAlignment="1">
      <alignment horizontal="left" vertical="center"/>
    </xf>
    <xf numFmtId="0" fontId="8" fillId="6" borderId="78" xfId="0" applyFont="1" applyFill="1" applyBorder="1" applyAlignment="1">
      <alignment horizontal="center" vertical="center"/>
    </xf>
    <xf numFmtId="0" fontId="8" fillId="6" borderId="75" xfId="0" applyFont="1" applyFill="1" applyBorder="1" applyAlignment="1">
      <alignment horizontal="center" vertical="center"/>
    </xf>
    <xf numFmtId="0" fontId="0" fillId="4" borderId="59" xfId="0" applyFill="1" applyBorder="1" applyAlignment="1">
      <alignment horizontal="left" vertical="top" wrapText="1"/>
    </xf>
    <xf numFmtId="0" fontId="0" fillId="4" borderId="82" xfId="0" applyFill="1" applyBorder="1" applyAlignment="1">
      <alignment horizontal="left" vertical="top" wrapText="1"/>
    </xf>
    <xf numFmtId="0" fontId="0" fillId="4" borderId="34" xfId="0" applyFill="1" applyBorder="1" applyAlignment="1">
      <alignment horizontal="left" vertical="top" wrapText="1"/>
    </xf>
    <xf numFmtId="0" fontId="0" fillId="4" borderId="83" xfId="0" applyFill="1" applyBorder="1" applyAlignment="1">
      <alignment horizontal="left" vertical="top"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0" fillId="4" borderId="23" xfId="0" applyFill="1" applyBorder="1" applyAlignment="1">
      <alignment horizontal="left" vertical="top"/>
    </xf>
    <xf numFmtId="0" fontId="0" fillId="4" borderId="27" xfId="0" applyFill="1" applyBorder="1" applyAlignment="1">
      <alignment horizontal="left" vertical="top"/>
    </xf>
    <xf numFmtId="0" fontId="0" fillId="11" borderId="84" xfId="0" applyFill="1" applyBorder="1" applyAlignment="1" applyProtection="1">
      <alignment horizontal="center" vertical="center" wrapText="1"/>
      <protection locked="0"/>
    </xf>
    <xf numFmtId="0" fontId="0" fillId="11" borderId="85" xfId="0" applyFill="1" applyBorder="1" applyAlignment="1" applyProtection="1">
      <alignment horizontal="center" vertical="center" wrapText="1"/>
      <protection locked="0"/>
    </xf>
    <xf numFmtId="0" fontId="34" fillId="4" borderId="35" xfId="0" applyFont="1" applyFill="1" applyBorder="1" applyAlignment="1">
      <alignment horizontal="center"/>
    </xf>
    <xf numFmtId="0" fontId="34" fillId="4" borderId="35" xfId="0" applyFont="1" applyFill="1" applyBorder="1" applyAlignment="1">
      <alignment horizontal="center" wrapText="1"/>
    </xf>
    <xf numFmtId="0" fontId="8" fillId="6" borderId="76" xfId="0" applyFont="1" applyFill="1" applyBorder="1" applyAlignment="1">
      <alignment horizontal="center" vertical="center"/>
    </xf>
    <xf numFmtId="0" fontId="8" fillId="6" borderId="30" xfId="0" applyFont="1" applyFill="1" applyBorder="1" applyAlignment="1">
      <alignment horizontal="center" vertical="center"/>
    </xf>
    <xf numFmtId="0" fontId="8" fillId="6" borderId="73"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8" fillId="6" borderId="73" xfId="0" applyFont="1" applyFill="1" applyBorder="1" applyAlignment="1">
      <alignment horizontal="center" vertical="center"/>
    </xf>
    <xf numFmtId="0" fontId="8" fillId="6" borderId="34" xfId="0" applyFont="1" applyFill="1" applyBorder="1" applyAlignment="1">
      <alignment horizontal="center" vertical="center"/>
    </xf>
    <xf numFmtId="0" fontId="4" fillId="4" borderId="23" xfId="0" applyFont="1" applyFill="1" applyBorder="1" applyAlignment="1">
      <alignment horizontal="right" indent="1"/>
    </xf>
    <xf numFmtId="0" fontId="4" fillId="4" borderId="21" xfId="0" applyFont="1" applyFill="1" applyBorder="1" applyAlignment="1">
      <alignment horizontal="right" indent="1"/>
    </xf>
    <xf numFmtId="0" fontId="4" fillId="7" borderId="8" xfId="0" applyFont="1" applyFill="1" applyBorder="1" applyAlignment="1">
      <alignment horizontal="left" vertical="center" wrapText="1"/>
    </xf>
    <xf numFmtId="0" fontId="5" fillId="12" borderId="21" xfId="1" applyFill="1" applyBorder="1" applyAlignment="1" applyProtection="1">
      <alignment horizontal="center" vertical="center"/>
      <protection locked="0"/>
    </xf>
    <xf numFmtId="0" fontId="0" fillId="12" borderId="21" xfId="0" applyFill="1" applyBorder="1" applyAlignment="1" applyProtection="1">
      <alignment horizontal="center" vertical="center"/>
      <protection locked="0"/>
    </xf>
    <xf numFmtId="0" fontId="8" fillId="6" borderId="21" xfId="0" applyFont="1" applyFill="1" applyBorder="1" applyAlignment="1">
      <alignment horizontal="center" vertical="center" wrapText="1"/>
    </xf>
    <xf numFmtId="0" fontId="4" fillId="7" borderId="10" xfId="0" applyFont="1" applyFill="1" applyBorder="1" applyAlignment="1">
      <alignment horizontal="left" vertical="center" wrapText="1"/>
    </xf>
    <xf numFmtId="0" fontId="4" fillId="4" borderId="70" xfId="0" applyFont="1" applyFill="1" applyBorder="1" applyAlignment="1" applyProtection="1">
      <alignment horizontal="center" vertical="center" wrapText="1"/>
      <protection locked="0"/>
    </xf>
    <xf numFmtId="0" fontId="4" fillId="4" borderId="32" xfId="0" applyFont="1" applyFill="1" applyBorder="1" applyAlignment="1" applyProtection="1">
      <alignment horizontal="center" vertical="center" wrapText="1"/>
      <protection locked="0"/>
    </xf>
    <xf numFmtId="0" fontId="0" fillId="4" borderId="27" xfId="0" applyFill="1" applyBorder="1" applyAlignment="1" applyProtection="1">
      <alignment horizontal="center" vertical="center" wrapText="1"/>
      <protection locked="0"/>
    </xf>
    <xf numFmtId="14" fontId="8" fillId="6" borderId="84" xfId="0" applyNumberFormat="1" applyFont="1" applyFill="1" applyBorder="1" applyAlignment="1">
      <alignment horizontal="center" vertical="center" wrapText="1"/>
    </xf>
    <xf numFmtId="14" fontId="8" fillId="6" borderId="85" xfId="0" applyNumberFormat="1" applyFont="1" applyFill="1" applyBorder="1" applyAlignment="1">
      <alignment horizontal="center" vertical="center" wrapText="1"/>
    </xf>
    <xf numFmtId="14" fontId="8" fillId="6" borderId="23" xfId="0" applyNumberFormat="1" applyFont="1" applyFill="1" applyBorder="1" applyAlignment="1">
      <alignment horizontal="center" vertical="center"/>
    </xf>
    <xf numFmtId="0" fontId="0" fillId="4" borderId="21" xfId="0" applyFill="1" applyBorder="1" applyAlignment="1">
      <alignment horizontal="center" vertical="center" wrapText="1"/>
    </xf>
    <xf numFmtId="0" fontId="36" fillId="4" borderId="41" xfId="0" applyFont="1" applyFill="1" applyBorder="1" applyAlignment="1">
      <alignment horizontal="center" vertical="top"/>
    </xf>
    <xf numFmtId="0" fontId="36" fillId="4" borderId="42" xfId="0" applyFont="1" applyFill="1" applyBorder="1" applyAlignment="1">
      <alignment horizontal="center" vertical="top"/>
    </xf>
    <xf numFmtId="0" fontId="36" fillId="4" borderId="43" xfId="0" applyFont="1" applyFill="1" applyBorder="1" applyAlignment="1">
      <alignment horizontal="center" vertical="top"/>
    </xf>
    <xf numFmtId="0" fontId="36" fillId="4" borderId="44" xfId="0" applyFont="1" applyFill="1" applyBorder="1" applyAlignment="1">
      <alignment horizontal="center" vertical="top"/>
    </xf>
    <xf numFmtId="0" fontId="36" fillId="4" borderId="48" xfId="0" applyFont="1" applyFill="1" applyBorder="1" applyAlignment="1">
      <alignment horizontal="center" vertical="top"/>
    </xf>
    <xf numFmtId="0" fontId="36" fillId="4" borderId="3" xfId="0" applyFont="1" applyFill="1" applyBorder="1" applyAlignment="1">
      <alignment horizontal="center" vertical="top"/>
    </xf>
    <xf numFmtId="0" fontId="36" fillId="4" borderId="1" xfId="0" applyFont="1" applyFill="1" applyBorder="1" applyAlignment="1">
      <alignment horizontal="center" vertical="top"/>
    </xf>
    <xf numFmtId="0" fontId="36" fillId="4" borderId="49" xfId="0" applyFont="1" applyFill="1" applyBorder="1" applyAlignment="1">
      <alignment horizontal="center" vertical="top"/>
    </xf>
    <xf numFmtId="0" fontId="8" fillId="6" borderId="6" xfId="0" applyFont="1" applyFill="1" applyBorder="1" applyAlignment="1">
      <alignment horizontal="left" vertical="center"/>
    </xf>
    <xf numFmtId="0" fontId="8" fillId="6" borderId="7" xfId="0" applyFont="1" applyFill="1" applyBorder="1" applyAlignment="1">
      <alignment horizontal="left" vertical="center"/>
    </xf>
    <xf numFmtId="0" fontId="8" fillId="6" borderId="4" xfId="0" applyFont="1" applyFill="1" applyBorder="1" applyAlignment="1">
      <alignment horizontal="left" vertical="center"/>
    </xf>
    <xf numFmtId="0" fontId="11" fillId="4" borderId="0" xfId="0" applyFont="1" applyFill="1" applyAlignment="1">
      <alignment horizontal="left"/>
    </xf>
    <xf numFmtId="0" fontId="0" fillId="12" borderId="21" xfId="0" applyFill="1" applyBorder="1" applyAlignment="1" applyProtection="1">
      <alignment horizontal="center" vertical="center" shrinkToFit="1"/>
      <protection locked="0"/>
    </xf>
    <xf numFmtId="0" fontId="33" fillId="0" borderId="0" xfId="0" applyFont="1" applyAlignment="1">
      <alignment horizontal="right" vertical="top" indent="1"/>
    </xf>
    <xf numFmtId="0" fontId="4" fillId="4" borderId="23" xfId="0" applyFont="1" applyFill="1" applyBorder="1" applyAlignment="1">
      <alignment horizontal="right" vertical="center" wrapText="1" indent="1"/>
    </xf>
    <xf numFmtId="0" fontId="4" fillId="4" borderId="21" xfId="0" applyFont="1" applyFill="1" applyBorder="1" applyAlignment="1">
      <alignment horizontal="right" vertical="center" wrapText="1" indent="1"/>
    </xf>
    <xf numFmtId="0" fontId="0" fillId="4" borderId="30" xfId="0" applyFill="1" applyBorder="1" applyAlignment="1">
      <alignment vertical="top"/>
    </xf>
    <xf numFmtId="0" fontId="0" fillId="4" borderId="32" xfId="0" applyFill="1" applyBorder="1" applyAlignment="1">
      <alignment vertical="top"/>
    </xf>
    <xf numFmtId="0" fontId="0" fillId="4" borderId="23" xfId="0" applyFill="1" applyBorder="1" applyAlignment="1">
      <alignment vertical="top"/>
    </xf>
    <xf numFmtId="0" fontId="0" fillId="4" borderId="27" xfId="0" applyFill="1" applyBorder="1" applyAlignment="1">
      <alignment vertical="top"/>
    </xf>
    <xf numFmtId="0" fontId="4" fillId="4" borderId="26" xfId="0" applyFont="1" applyFill="1" applyBorder="1" applyAlignment="1" applyProtection="1">
      <alignment horizontal="center" vertical="center" wrapText="1"/>
      <protection locked="0"/>
    </xf>
    <xf numFmtId="0" fontId="4" fillId="4" borderId="23" xfId="0" applyFont="1" applyFill="1" applyBorder="1" applyAlignment="1">
      <alignment horizontal="right" vertical="center" indent="1"/>
    </xf>
    <xf numFmtId="0" fontId="4" fillId="4" borderId="21" xfId="0" applyFont="1" applyFill="1" applyBorder="1" applyAlignment="1">
      <alignment horizontal="right" vertical="center" indent="1"/>
    </xf>
    <xf numFmtId="0" fontId="8" fillId="6" borderId="26" xfId="0" applyFont="1" applyFill="1" applyBorder="1" applyAlignment="1">
      <alignment horizontal="left" vertical="top"/>
    </xf>
    <xf numFmtId="0" fontId="8" fillId="6" borderId="22" xfId="0" applyFont="1" applyFill="1" applyBorder="1" applyAlignment="1">
      <alignment horizontal="left" vertical="top"/>
    </xf>
    <xf numFmtId="0" fontId="8" fillId="6" borderId="23" xfId="0" applyFont="1" applyFill="1" applyBorder="1" applyAlignment="1">
      <alignment horizontal="left" vertical="top"/>
    </xf>
    <xf numFmtId="0" fontId="8" fillId="6" borderId="59"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33" fillId="4" borderId="34" xfId="0" applyFont="1" applyFill="1" applyBorder="1" applyAlignment="1">
      <alignment horizontal="center"/>
    </xf>
    <xf numFmtId="0" fontId="30" fillId="4" borderId="34" xfId="0" applyFont="1" applyFill="1" applyBorder="1" applyAlignment="1">
      <alignment horizontal="center"/>
    </xf>
    <xf numFmtId="0" fontId="33" fillId="4" borderId="0" xfId="0" applyFont="1" applyFill="1" applyAlignment="1">
      <alignment horizontal="center" wrapText="1"/>
    </xf>
    <xf numFmtId="0" fontId="30" fillId="4" borderId="0" xfId="0" applyFont="1" applyFill="1" applyAlignment="1">
      <alignment horizontal="center" wrapText="1"/>
    </xf>
    <xf numFmtId="0" fontId="8" fillId="6" borderId="33" xfId="0" applyFont="1" applyFill="1" applyBorder="1" applyAlignment="1">
      <alignment horizontal="center" vertical="center"/>
    </xf>
    <xf numFmtId="0" fontId="8" fillId="6" borderId="31" xfId="0" applyFont="1" applyFill="1" applyBorder="1" applyAlignment="1">
      <alignment horizontal="center" vertical="center"/>
    </xf>
    <xf numFmtId="0" fontId="8" fillId="6" borderId="22" xfId="0" applyFont="1" applyFill="1" applyBorder="1" applyAlignment="1">
      <alignment horizontal="center" vertical="center"/>
    </xf>
    <xf numFmtId="0" fontId="8" fillId="6" borderId="59" xfId="0" applyFont="1" applyFill="1" applyBorder="1" applyAlignment="1">
      <alignment horizontal="left" vertical="center"/>
    </xf>
    <xf numFmtId="0" fontId="8" fillId="6" borderId="79" xfId="0" applyFont="1" applyFill="1" applyBorder="1" applyAlignment="1">
      <alignment horizontal="center" vertical="center"/>
    </xf>
    <xf numFmtId="0" fontId="0" fillId="4" borderId="23" xfId="0" applyFill="1" applyBorder="1" applyAlignment="1">
      <alignment vertical="top" wrapText="1"/>
    </xf>
    <xf numFmtId="0" fontId="0" fillId="4" borderId="27" xfId="0" applyFill="1" applyBorder="1" applyAlignment="1">
      <alignment vertical="top" wrapText="1"/>
    </xf>
    <xf numFmtId="14" fontId="8" fillId="6" borderId="30" xfId="0" applyNumberFormat="1" applyFont="1" applyFill="1" applyBorder="1" applyAlignment="1">
      <alignment horizontal="center" vertical="center" wrapText="1"/>
    </xf>
    <xf numFmtId="14" fontId="8" fillId="6" borderId="23" xfId="0" applyNumberFormat="1" applyFont="1" applyFill="1" applyBorder="1" applyAlignment="1">
      <alignment horizontal="center" vertical="center" wrapText="1"/>
    </xf>
    <xf numFmtId="0" fontId="0" fillId="13" borderId="59" xfId="0" applyFill="1" applyBorder="1" applyAlignment="1">
      <alignment horizontal="center"/>
    </xf>
    <xf numFmtId="0" fontId="0" fillId="13" borderId="36" xfId="0" applyFill="1" applyBorder="1" applyAlignment="1">
      <alignment horizontal="center"/>
    </xf>
    <xf numFmtId="0" fontId="0" fillId="13" borderId="0" xfId="0" applyFill="1" applyAlignment="1">
      <alignment horizontal="center"/>
    </xf>
    <xf numFmtId="0" fontId="0" fillId="13" borderId="60" xfId="0" applyFill="1" applyBorder="1" applyAlignment="1">
      <alignment horizontal="center"/>
    </xf>
    <xf numFmtId="0" fontId="0" fillId="13" borderId="87" xfId="0" applyFill="1" applyBorder="1" applyAlignment="1">
      <alignment horizontal="center"/>
    </xf>
    <xf numFmtId="0" fontId="0" fillId="13" borderId="88" xfId="0" applyFill="1" applyBorder="1" applyAlignment="1">
      <alignment horizontal="center"/>
    </xf>
    <xf numFmtId="0" fontId="8" fillId="6" borderId="18" xfId="0" applyFont="1" applyFill="1" applyBorder="1" applyAlignment="1">
      <alignment horizontal="left" vertical="center"/>
    </xf>
    <xf numFmtId="0" fontId="8" fillId="6" borderId="19" xfId="0" applyFont="1" applyFill="1" applyBorder="1" applyAlignment="1">
      <alignment horizontal="left" vertical="center"/>
    </xf>
    <xf numFmtId="0" fontId="8" fillId="6" borderId="20" xfId="0" applyFont="1" applyFill="1" applyBorder="1" applyAlignment="1">
      <alignment horizontal="left" vertical="center"/>
    </xf>
    <xf numFmtId="0" fontId="0" fillId="4" borderId="59" xfId="0" applyFill="1" applyBorder="1" applyAlignment="1">
      <alignment vertical="top" wrapText="1"/>
    </xf>
    <xf numFmtId="0" fontId="0" fillId="4" borderId="82" xfId="0" applyFill="1" applyBorder="1" applyAlignment="1">
      <alignment vertical="top" wrapText="1"/>
    </xf>
    <xf numFmtId="0" fontId="0" fillId="4" borderId="34" xfId="0" applyFill="1" applyBorder="1" applyAlignment="1">
      <alignment vertical="top" wrapText="1"/>
    </xf>
    <xf numFmtId="0" fontId="0" fillId="4" borderId="83" xfId="0" applyFill="1" applyBorder="1" applyAlignment="1">
      <alignment vertical="top" wrapText="1"/>
    </xf>
    <xf numFmtId="0" fontId="1" fillId="4" borderId="22" xfId="0" applyFont="1" applyFill="1" applyBorder="1" applyAlignment="1">
      <alignment horizontal="left" vertical="top" wrapText="1" indent="1"/>
    </xf>
    <xf numFmtId="49" fontId="31" fillId="0" borderId="28" xfId="0" applyNumberFormat="1" applyFont="1" applyBorder="1" applyAlignment="1">
      <alignment horizontal="left" vertical="top" wrapText="1"/>
    </xf>
    <xf numFmtId="0" fontId="0" fillId="7" borderId="23" xfId="0" applyFill="1" applyBorder="1" applyAlignment="1">
      <alignment horizontal="center" vertical="center" wrapText="1"/>
    </xf>
    <xf numFmtId="0" fontId="0" fillId="7" borderId="21" xfId="0" applyFill="1" applyBorder="1" applyAlignment="1">
      <alignment horizontal="center" vertical="center"/>
    </xf>
    <xf numFmtId="0" fontId="0" fillId="11" borderId="21" xfId="0" applyFill="1" applyBorder="1" applyAlignment="1" applyProtection="1">
      <alignment horizontal="center" vertical="center"/>
      <protection locked="0"/>
    </xf>
    <xf numFmtId="0" fontId="0" fillId="11" borderId="23" xfId="0" applyFill="1" applyBorder="1" applyAlignment="1" applyProtection="1">
      <alignment horizontal="center" vertical="center" wrapText="1"/>
      <protection locked="0"/>
    </xf>
    <xf numFmtId="0" fontId="1" fillId="4" borderId="59" xfId="0" applyFont="1" applyFill="1" applyBorder="1" applyAlignment="1">
      <alignment horizontal="left" vertical="top" wrapText="1" indent="1"/>
    </xf>
    <xf numFmtId="0" fontId="1" fillId="4" borderId="34" xfId="0" applyFont="1" applyFill="1" applyBorder="1" applyAlignment="1">
      <alignment horizontal="left" vertical="top" wrapText="1" indent="1"/>
    </xf>
    <xf numFmtId="49" fontId="31" fillId="4" borderId="28" xfId="0" applyNumberFormat="1" applyFont="1" applyFill="1" applyBorder="1" applyAlignment="1">
      <alignment horizontal="left" vertical="top" wrapText="1"/>
    </xf>
    <xf numFmtId="0" fontId="1" fillId="4" borderId="59" xfId="0" applyFont="1" applyFill="1" applyBorder="1" applyAlignment="1">
      <alignment horizontal="left" vertical="top" wrapText="1"/>
    </xf>
    <xf numFmtId="0" fontId="1" fillId="4" borderId="34" xfId="0" applyFont="1" applyFill="1" applyBorder="1" applyAlignment="1">
      <alignment horizontal="left" vertical="top" wrapText="1"/>
    </xf>
    <xf numFmtId="0" fontId="8" fillId="6" borderId="14" xfId="0" applyFont="1" applyFill="1" applyBorder="1" applyAlignment="1">
      <alignment horizontal="left" vertical="center"/>
    </xf>
    <xf numFmtId="0" fontId="33" fillId="7" borderId="0" xfId="0" applyFont="1" applyFill="1" applyAlignment="1">
      <alignment horizontal="center" vertical="center" wrapText="1"/>
    </xf>
    <xf numFmtId="0" fontId="0" fillId="0" borderId="34" xfId="0" applyBorder="1" applyAlignment="1">
      <alignment horizontal="left" vertical="top" wrapText="1" indent="1"/>
    </xf>
    <xf numFmtId="49" fontId="31" fillId="4" borderId="82" xfId="0" applyNumberFormat="1" applyFont="1" applyFill="1" applyBorder="1" applyAlignment="1">
      <alignment horizontal="left" vertical="top" wrapText="1"/>
    </xf>
    <xf numFmtId="49" fontId="31" fillId="4" borderId="83" xfId="0" applyNumberFormat="1" applyFont="1" applyFill="1" applyBorder="1" applyAlignment="1">
      <alignment horizontal="left" vertical="top" wrapText="1"/>
    </xf>
    <xf numFmtId="0" fontId="0" fillId="11" borderId="33" xfId="0" applyFill="1" applyBorder="1" applyAlignment="1" applyProtection="1">
      <alignment horizontal="center" vertical="center"/>
      <protection locked="0"/>
    </xf>
    <xf numFmtId="0" fontId="0" fillId="11" borderId="31" xfId="0" applyFill="1" applyBorder="1" applyAlignment="1" applyProtection="1">
      <alignment horizontal="center" vertical="center"/>
      <protection locked="0"/>
    </xf>
    <xf numFmtId="0" fontId="0" fillId="4" borderId="84" xfId="0" applyFill="1" applyBorder="1" applyAlignment="1">
      <alignment horizontal="center" vertical="center"/>
    </xf>
    <xf numFmtId="0" fontId="0" fillId="4" borderId="85" xfId="0" applyFill="1" applyBorder="1" applyAlignment="1">
      <alignment horizontal="center" vertical="center"/>
    </xf>
    <xf numFmtId="0" fontId="1" fillId="4" borderId="23" xfId="0" applyFont="1" applyFill="1" applyBorder="1" applyAlignment="1">
      <alignment horizontal="center" vertical="center"/>
    </xf>
    <xf numFmtId="0" fontId="1" fillId="4" borderId="21" xfId="0" applyFont="1" applyFill="1" applyBorder="1" applyAlignment="1">
      <alignment horizontal="center" vertical="center"/>
    </xf>
    <xf numFmtId="0" fontId="5" fillId="0" borderId="0" xfId="1" applyFill="1"/>
    <xf numFmtId="0" fontId="2" fillId="4" borderId="70" xfId="0" quotePrefix="1" applyFont="1" applyFill="1" applyBorder="1" applyAlignment="1">
      <alignment horizontal="center" vertical="center"/>
    </xf>
    <xf numFmtId="0" fontId="2" fillId="4" borderId="32" xfId="0" applyFont="1" applyFill="1" applyBorder="1" applyAlignment="1">
      <alignment horizontal="center" vertical="center"/>
    </xf>
    <xf numFmtId="0" fontId="8" fillId="6" borderId="59" xfId="0" applyFont="1" applyFill="1" applyBorder="1" applyAlignment="1">
      <alignment horizontal="center" vertical="center"/>
    </xf>
    <xf numFmtId="0" fontId="8" fillId="6" borderId="36" xfId="0" applyFont="1" applyFill="1" applyBorder="1" applyAlignment="1">
      <alignment horizontal="center" vertical="center"/>
    </xf>
    <xf numFmtId="0" fontId="2" fillId="4" borderId="70" xfId="0" applyFont="1" applyFill="1" applyBorder="1" applyAlignment="1">
      <alignment horizontal="center" vertical="center"/>
    </xf>
    <xf numFmtId="0" fontId="0" fillId="4" borderId="23" xfId="0" applyFill="1" applyBorder="1" applyAlignment="1">
      <alignment horizontal="center" vertical="center"/>
    </xf>
    <xf numFmtId="0" fontId="8" fillId="6" borderId="26" xfId="0" applyFont="1" applyFill="1" applyBorder="1" applyAlignment="1">
      <alignment horizontal="center" vertical="center" wrapText="1"/>
    </xf>
    <xf numFmtId="0" fontId="8" fillId="6" borderId="22"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8" fillId="6" borderId="24" xfId="0" applyFont="1" applyFill="1" applyBorder="1" applyAlignment="1">
      <alignment horizontal="center" vertical="center" wrapText="1"/>
    </xf>
    <xf numFmtId="0" fontId="8" fillId="6" borderId="25" xfId="0" applyFont="1" applyFill="1" applyBorder="1" applyAlignment="1">
      <alignment horizontal="center" vertical="center"/>
    </xf>
    <xf numFmtId="0" fontId="8" fillId="6" borderId="24" xfId="0" applyFont="1" applyFill="1" applyBorder="1" applyAlignment="1">
      <alignment horizontal="center" vertical="center"/>
    </xf>
    <xf numFmtId="0" fontId="0" fillId="4" borderId="71" xfId="0" applyFill="1" applyBorder="1" applyAlignment="1">
      <alignment horizontal="center" vertical="center"/>
    </xf>
    <xf numFmtId="0" fontId="0" fillId="4" borderId="72" xfId="0" applyFill="1" applyBorder="1" applyAlignment="1">
      <alignment horizontal="center" vertical="center"/>
    </xf>
    <xf numFmtId="0" fontId="8" fillId="7" borderId="0" xfId="0" applyFont="1" applyFill="1" applyAlignment="1">
      <alignment horizontal="center" vertical="center" wrapText="1"/>
    </xf>
    <xf numFmtId="0" fontId="11" fillId="4" borderId="0" xfId="0" applyFont="1" applyFill="1" applyAlignment="1">
      <alignment horizontal="center"/>
    </xf>
    <xf numFmtId="0" fontId="33" fillId="4" borderId="0" xfId="0" applyFont="1" applyFill="1" applyAlignment="1">
      <alignment horizontal="center" vertical="center" wrapText="1"/>
    </xf>
    <xf numFmtId="0" fontId="0" fillId="19" borderId="1" xfId="0" applyFill="1" applyBorder="1" applyAlignment="1">
      <alignment horizontal="left" vertical="top" wrapText="1"/>
    </xf>
    <xf numFmtId="0" fontId="0" fillId="18" borderId="21" xfId="0" applyFill="1" applyBorder="1" applyAlignment="1">
      <alignment horizontal="left" shrinkToFit="1"/>
    </xf>
    <xf numFmtId="0" fontId="0" fillId="18" borderId="21" xfId="0" applyFill="1" applyBorder="1" applyAlignment="1">
      <alignment horizontal="left" vertical="center" wrapText="1" shrinkToFit="1"/>
    </xf>
    <xf numFmtId="0" fontId="0" fillId="4" borderId="26" xfId="0" applyFill="1" applyBorder="1" applyAlignment="1" applyProtection="1">
      <alignment horizontal="left" vertical="top" wrapText="1"/>
      <protection locked="0"/>
    </xf>
    <xf numFmtId="0" fontId="0" fillId="4" borderId="22" xfId="0" applyFill="1" applyBorder="1" applyAlignment="1" applyProtection="1">
      <alignment horizontal="left" vertical="top" wrapText="1"/>
      <protection locked="0"/>
    </xf>
    <xf numFmtId="0" fontId="0" fillId="4" borderId="23" xfId="0" applyFill="1" applyBorder="1" applyAlignment="1" applyProtection="1">
      <alignment horizontal="left" vertical="top" wrapText="1"/>
      <protection locked="0"/>
    </xf>
    <xf numFmtId="0" fontId="1" fillId="19" borderId="1" xfId="0" applyFont="1" applyFill="1" applyBorder="1" applyAlignment="1">
      <alignment horizontal="left"/>
    </xf>
    <xf numFmtId="0" fontId="0" fillId="13" borderId="21" xfId="0" applyFill="1" applyBorder="1" applyAlignment="1">
      <alignment horizontal="center" shrinkToFit="1"/>
    </xf>
    <xf numFmtId="0" fontId="8" fillId="6" borderId="26" xfId="0" applyFont="1" applyFill="1" applyBorder="1" applyAlignment="1">
      <alignment horizontal="right" vertical="center" indent="1"/>
    </xf>
    <xf numFmtId="0" fontId="8" fillId="6" borderId="23" xfId="0" applyFont="1" applyFill="1" applyBorder="1" applyAlignment="1">
      <alignment horizontal="right" vertical="center" indent="1"/>
    </xf>
    <xf numFmtId="0" fontId="1" fillId="4" borderId="0" xfId="0" applyFont="1" applyFill="1" applyAlignment="1">
      <alignment horizontal="left" vertical="top" wrapText="1"/>
    </xf>
    <xf numFmtId="0" fontId="0" fillId="4" borderId="62" xfId="0" applyFill="1" applyBorder="1" applyAlignment="1" applyProtection="1">
      <alignment horizontal="left" vertical="top" wrapText="1"/>
      <protection locked="0"/>
    </xf>
    <xf numFmtId="0" fontId="0" fillId="4" borderId="63" xfId="0" applyFill="1" applyBorder="1" applyAlignment="1" applyProtection="1">
      <alignment horizontal="left" vertical="top" wrapText="1"/>
      <protection locked="0"/>
    </xf>
    <xf numFmtId="0" fontId="0" fillId="4" borderId="64" xfId="0" applyFill="1" applyBorder="1" applyAlignment="1" applyProtection="1">
      <alignment horizontal="left" vertical="top" wrapText="1"/>
      <protection locked="0"/>
    </xf>
    <xf numFmtId="0" fontId="0" fillId="4" borderId="65"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66" xfId="0" applyFill="1" applyBorder="1" applyAlignment="1" applyProtection="1">
      <alignment horizontal="left" vertical="top" wrapText="1"/>
      <protection locked="0"/>
    </xf>
    <xf numFmtId="0" fontId="0" fillId="4" borderId="67" xfId="0" applyFill="1" applyBorder="1" applyAlignment="1" applyProtection="1">
      <alignment horizontal="left" vertical="top" wrapText="1"/>
      <protection locked="0"/>
    </xf>
    <xf numFmtId="0" fontId="0" fillId="4" borderId="68" xfId="0" applyFill="1" applyBorder="1" applyAlignment="1" applyProtection="1">
      <alignment horizontal="left" vertical="top" wrapText="1"/>
      <protection locked="0"/>
    </xf>
    <xf numFmtId="0" fontId="0" fillId="4" borderId="69" xfId="0" applyFill="1" applyBorder="1" applyAlignment="1" applyProtection="1">
      <alignment horizontal="left" vertical="top" wrapText="1"/>
      <protection locked="0"/>
    </xf>
    <xf numFmtId="0" fontId="25" fillId="6" borderId="21" xfId="0" applyFont="1" applyFill="1" applyBorder="1" applyAlignment="1">
      <alignment horizontal="center" vertical="center"/>
    </xf>
    <xf numFmtId="10" fontId="0" fillId="13" borderId="21" xfId="0" applyNumberFormat="1" applyFill="1" applyBorder="1" applyAlignment="1">
      <alignment horizontal="left" vertical="top" wrapText="1"/>
    </xf>
    <xf numFmtId="0" fontId="0" fillId="4" borderId="81" xfId="0" applyFill="1" applyBorder="1" applyAlignment="1" applyProtection="1">
      <alignment horizontal="center" vertical="center"/>
      <protection locked="0"/>
    </xf>
    <xf numFmtId="0" fontId="1" fillId="4" borderId="0" xfId="0" applyFont="1" applyFill="1" applyAlignment="1">
      <alignment horizontal="left" wrapText="1"/>
    </xf>
    <xf numFmtId="0" fontId="8" fillId="6" borderId="80" xfId="0" applyFont="1" applyFill="1" applyBorder="1" applyAlignment="1">
      <alignment horizontal="center" vertical="center"/>
    </xf>
    <xf numFmtId="0" fontId="1" fillId="4" borderId="0" xfId="0" applyFont="1" applyFill="1" applyAlignment="1">
      <alignment horizontal="right" vertical="center" wrapText="1"/>
    </xf>
  </cellXfs>
  <cellStyles count="3">
    <cellStyle name="Link" xfId="1" builtinId="8"/>
    <cellStyle name="Standard" xfId="0" builtinId="0"/>
    <cellStyle name="Standard 2" xfId="2" xr:uid="{00000000-0005-0000-0000-000002000000}"/>
  </cellStyles>
  <dxfs count="58">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theme="1"/>
      </font>
      <fill>
        <patternFill>
          <bgColor theme="0"/>
        </patternFill>
      </fill>
      <border>
        <left/>
        <right/>
        <top/>
        <bottom/>
        <vertical/>
        <horizontal/>
      </border>
    </dxf>
    <dxf>
      <font>
        <color theme="0"/>
      </font>
      <fill>
        <patternFill patternType="solid">
          <bgColor theme="0"/>
        </patternFill>
      </fill>
      <border>
        <left/>
        <right/>
        <top/>
        <bottom/>
        <vertical/>
        <horizontal/>
      </border>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0099CC"/>
      <color rgb="FF00CCFF"/>
      <color rgb="FF33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739" y="438978"/>
          <a:ext cx="6747104" cy="13716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58588" y="190500"/>
          <a:ext cx="6747104" cy="13716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874059" y="437029"/>
          <a:ext cx="6747104" cy="13716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gt-fs01\redirection\Users\Knoche\AppData\Local\Temp\_in%20arbeit\x-alt\entwurf_dvse_kennzahlenbogen-K0%20(19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
      <sheetName val="Ausfüllhinweise und Abkürzungen"/>
      <sheetName val="Übersicht Bearbeitungsstand"/>
      <sheetName val="Allgemeine Angaben"/>
      <sheetName val="Organisationsstruktur"/>
      <sheetName val="Struktur"/>
      <sheetName val="LA"/>
      <sheetName val="SV"/>
      <sheetName val="Fallzahlen Einrichtung"/>
      <sheetName val="Fallzahlen Operateure"/>
      <sheetName val="Vorab-Bewertung"/>
      <sheetName val="Auditbericht"/>
      <sheetName val="versteckt"/>
    </sheetNames>
    <sheetDataSet>
      <sheetData sheetId="0"/>
      <sheetData sheetId="1"/>
      <sheetData sheetId="2"/>
      <sheetData sheetId="3"/>
      <sheetData sheetId="4"/>
      <sheetData sheetId="5"/>
      <sheetData sheetId="6">
        <row r="3">
          <cell r="G3">
            <v>0</v>
          </cell>
        </row>
        <row r="4">
          <cell r="G4" t="str">
            <v>Bearbeitungsstand Pflichtangaben</v>
          </cell>
        </row>
        <row r="13">
          <cell r="G13" t="str">
            <v>Bewertung Fachexperte</v>
          </cell>
        </row>
      </sheetData>
      <sheetData sheetId="7"/>
      <sheetData sheetId="8"/>
      <sheetData sheetId="9"/>
      <sheetData sheetId="10"/>
      <sheetData sheetId="11"/>
      <sheetData sheetId="12"/>
      <sheetData sheetId="13">
        <row r="20">
          <cell r="A20">
            <v>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XFC64"/>
  <sheetViews>
    <sheetView tabSelected="1" zoomScale="115" zoomScaleNormal="115" workbookViewId="0">
      <selection activeCell="A2" sqref="A2"/>
    </sheetView>
  </sheetViews>
  <sheetFormatPr baseColWidth="10" defaultColWidth="0" defaultRowHeight="15" zeroHeight="1" x14ac:dyDescent="0.25"/>
  <cols>
    <col min="1" max="1" width="4.7109375" customWidth="1"/>
    <col min="2" max="2" width="11.42578125" style="1" customWidth="1"/>
    <col min="3" max="3" width="7.85546875" style="1" customWidth="1"/>
    <col min="4" max="10" width="11.42578125" customWidth="1"/>
    <col min="11" max="12" width="11.42578125" style="1" customWidth="1"/>
    <col min="13" max="19" width="11.42578125" style="1" hidden="1"/>
    <col min="20" max="16383" width="11.42578125" hidden="1"/>
    <col min="16384" max="16384" width="0.5703125" hidden="1"/>
  </cols>
  <sheetData>
    <row r="1" spans="1:16383" s="1" customFormat="1" ht="35.1" customHeight="1" x14ac:dyDescent="0.45"/>
    <row r="2" spans="1:16383" ht="14.25" x14ac:dyDescent="0.45">
      <c r="A2" s="38"/>
      <c r="D2" s="1"/>
      <c r="E2" s="1"/>
      <c r="F2" s="1"/>
      <c r="G2" s="1"/>
      <c r="H2" s="1"/>
      <c r="I2" s="1"/>
      <c r="J2" s="1"/>
    </row>
    <row r="3" spans="1:16383" ht="14.25" x14ac:dyDescent="0.45">
      <c r="A3" s="1"/>
      <c r="D3" s="1"/>
      <c r="E3" s="1"/>
      <c r="F3" s="1"/>
      <c r="G3" s="1"/>
      <c r="H3" s="1"/>
      <c r="I3" s="1"/>
      <c r="J3" s="1"/>
    </row>
    <row r="4" spans="1:16383" ht="14.25" x14ac:dyDescent="0.45">
      <c r="A4" s="1"/>
      <c r="D4" s="1"/>
      <c r="E4" s="1"/>
      <c r="F4" s="1"/>
      <c r="G4" s="1"/>
      <c r="H4" s="1"/>
      <c r="I4" s="1"/>
      <c r="J4" s="1"/>
    </row>
    <row r="5" spans="1:16383" ht="14.25" x14ac:dyDescent="0.45">
      <c r="A5" s="1"/>
      <c r="D5" s="1"/>
      <c r="E5" s="1"/>
      <c r="F5" s="1"/>
      <c r="G5" s="1"/>
      <c r="H5" s="1"/>
      <c r="I5" s="1"/>
      <c r="J5" s="1"/>
    </row>
    <row r="6" spans="1:16383" ht="14.25" x14ac:dyDescent="0.45">
      <c r="A6" s="1"/>
      <c r="D6" s="1"/>
      <c r="E6" s="1"/>
      <c r="F6" s="1"/>
      <c r="G6" s="1"/>
      <c r="H6" s="1"/>
      <c r="I6" s="1"/>
      <c r="J6" s="1"/>
    </row>
    <row r="7" spans="1:16383" ht="14.25" x14ac:dyDescent="0.45">
      <c r="A7" s="1"/>
      <c r="D7" s="1"/>
      <c r="E7" s="1"/>
      <c r="F7" s="1"/>
      <c r="G7" s="1"/>
      <c r="H7" s="1"/>
      <c r="I7" s="1"/>
      <c r="J7" s="1"/>
    </row>
    <row r="8" spans="1:16383" ht="14.25" x14ac:dyDescent="0.45">
      <c r="A8" s="1"/>
      <c r="D8" s="1"/>
      <c r="E8" s="1"/>
      <c r="F8" s="1"/>
      <c r="G8" s="1"/>
      <c r="H8" s="1"/>
      <c r="I8" s="1"/>
      <c r="J8" s="1"/>
    </row>
    <row r="9" spans="1:16383" ht="14.25" x14ac:dyDescent="0.45">
      <c r="A9" s="1"/>
      <c r="D9" s="1"/>
      <c r="E9" s="1"/>
      <c r="F9" s="1"/>
      <c r="G9" s="1"/>
      <c r="H9" s="1"/>
      <c r="I9" s="1"/>
      <c r="J9" s="1"/>
    </row>
    <row r="10" spans="1:16383" ht="33.4" x14ac:dyDescent="0.45">
      <c r="A10" s="1"/>
      <c r="D10" s="353" t="s">
        <v>101</v>
      </c>
      <c r="E10" s="353"/>
      <c r="F10" s="353"/>
      <c r="G10" s="353"/>
      <c r="H10" s="353"/>
      <c r="I10" s="353"/>
      <c r="J10" s="353"/>
      <c r="K10" s="260"/>
    </row>
    <row r="11" spans="1:16383" ht="14.25" x14ac:dyDescent="0.45">
      <c r="A11" s="1"/>
      <c r="D11" s="1"/>
      <c r="E11" s="1"/>
      <c r="F11" s="1"/>
      <c r="G11" s="1"/>
      <c r="H11" s="1"/>
      <c r="I11" s="1"/>
      <c r="J11" s="1"/>
    </row>
    <row r="12" spans="1:16383" ht="21" x14ac:dyDescent="0.25">
      <c r="A12" s="1"/>
      <c r="D12" s="354" t="s">
        <v>478</v>
      </c>
      <c r="E12" s="354"/>
      <c r="F12" s="354"/>
      <c r="G12" s="354"/>
      <c r="H12" s="354"/>
      <c r="I12" s="354"/>
      <c r="J12" s="354"/>
    </row>
    <row r="13" spans="1:16383" s="1" customFormat="1" ht="14.25" x14ac:dyDescent="0.45">
      <c r="D13" s="6"/>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1" customFormat="1" ht="15.75" x14ac:dyDescent="0.25">
      <c r="G14" s="7" t="s">
        <v>53</v>
      </c>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1" customFormat="1" ht="15.75" x14ac:dyDescent="0.45">
      <c r="G15" s="7"/>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1:16383" s="1" customFormat="1" ht="15.75" x14ac:dyDescent="0.25">
      <c r="G16" s="7" t="s">
        <v>59</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4:16383" s="1" customFormat="1" ht="15.75" x14ac:dyDescent="0.45">
      <c r="G17" s="7" t="s">
        <v>100</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4:16383" s="1" customFormat="1" ht="15.75" x14ac:dyDescent="0.25">
      <c r="G18" s="7" t="s">
        <v>60</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4:16383" s="1" customFormat="1" x14ac:dyDescent="0.25">
      <c r="G19" s="2"/>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4:16383" s="1" customFormat="1" x14ac:dyDescent="0.25">
      <c r="G20" s="2"/>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4:16383" s="1" customFormat="1" x14ac:dyDescent="0.25">
      <c r="D21" s="8" t="s">
        <v>515</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4:16383" s="1" customFormat="1" x14ac:dyDescent="0.25">
      <c r="D22" s="8" t="s">
        <v>249</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4:16383" s="1" customFormat="1" x14ac:dyDescent="0.25">
      <c r="D23" s="8"/>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4:16383" s="1" customFormat="1" x14ac:dyDescent="0.25">
      <c r="D24" s="9"/>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4:16383" s="1" customFormat="1" x14ac:dyDescent="0.25">
      <c r="D25" s="8" t="s">
        <v>54</v>
      </c>
      <c r="F25" s="44" t="s">
        <v>248</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4:16383" s="1" customFormat="1" x14ac:dyDescent="0.25">
      <c r="D26" s="8" t="s">
        <v>250</v>
      </c>
      <c r="F26" s="6" t="s">
        <v>61</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4:16383" s="1" customFormat="1" x14ac:dyDescent="0.25">
      <c r="D27" s="8" t="s">
        <v>55</v>
      </c>
      <c r="F27" s="44" t="s">
        <v>251</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4:16383" s="1" customFormat="1" x14ac:dyDescent="0.25">
      <c r="F28" s="6" t="s">
        <v>252</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4:16383" s="1" customFormat="1" x14ac:dyDescent="0.25">
      <c r="F29" s="44" t="s">
        <v>253</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4:16383" s="1" customFormat="1" x14ac:dyDescent="0.25">
      <c r="F30" s="6" t="s">
        <v>254</v>
      </c>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4:16383" s="1" customFormat="1" x14ac:dyDescent="0.25">
      <c r="F31" s="44" t="s">
        <v>255</v>
      </c>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4:16383" s="1" customFormat="1" x14ac:dyDescent="0.25">
      <c r="F32" s="6" t="s">
        <v>256</v>
      </c>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4:16383" s="1" customFormat="1" x14ac:dyDescent="0.25">
      <c r="F33" s="44" t="s">
        <v>257</v>
      </c>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4:16383" s="1" customFormat="1" ht="15" customHeight="1" x14ac:dyDescent="0.25">
      <c r="F34" s="6" t="s">
        <v>258</v>
      </c>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4:16383" s="1" customFormat="1" ht="15" customHeight="1" x14ac:dyDescent="0.25">
      <c r="F35" s="44" t="s">
        <v>259</v>
      </c>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4:16383" s="1" customFormat="1" ht="15" customHeight="1" x14ac:dyDescent="0.25">
      <c r="F36" s="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4:16383" s="1" customFormat="1" ht="15" customHeight="1" x14ac:dyDescent="0.25">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row>
    <row r="38" spans="4:16383" s="1" customFormat="1" ht="15" customHeight="1" x14ac:dyDescent="0.25">
      <c r="D38" s="312" t="s">
        <v>56</v>
      </c>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4:16383" s="1" customFormat="1" ht="15" customHeight="1" x14ac:dyDescent="0.25">
      <c r="D39" s="6" t="s">
        <v>57</v>
      </c>
      <c r="E39" s="6" t="s">
        <v>260</v>
      </c>
      <c r="G39" s="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row>
    <row r="40" spans="4:16383" s="1" customFormat="1" ht="15" customHeight="1" x14ac:dyDescent="0.25">
      <c r="D40" s="6" t="s">
        <v>58</v>
      </c>
      <c r="E40" s="6" t="s">
        <v>261</v>
      </c>
      <c r="G40" s="9"/>
      <c r="K40" s="35" t="s">
        <v>69</v>
      </c>
      <c r="L40" s="4"/>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4:16383" s="1" customFormat="1" ht="15" customHeight="1" x14ac:dyDescent="0.25">
      <c r="D41" s="6" t="s">
        <v>439</v>
      </c>
      <c r="E41" s="6" t="s">
        <v>530</v>
      </c>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4:16383" s="1" customFormat="1" x14ac:dyDescent="0.25">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4:16383" s="1" customFormat="1" x14ac:dyDescent="0.25">
      <c r="J43" s="29"/>
      <c r="K43" s="121"/>
      <c r="L43" s="4"/>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4:16383" s="1" customFormat="1" ht="14.25" hidden="1" x14ac:dyDescent="0.45">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4:16383" s="1" customFormat="1" ht="14.25" hidden="1" x14ac:dyDescent="0.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4:16383" s="1" customFormat="1" ht="14.25" hidden="1" x14ac:dyDescent="0.45">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4:16383" s="1" customFormat="1" ht="14.25" hidden="1" x14ac:dyDescent="0.45">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4:16383" s="1" customFormat="1" ht="14.25" hidden="1" x14ac:dyDescent="0.45">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1" customFormat="1" ht="14.25" hidden="1" x14ac:dyDescent="0.45"/>
    <row r="50" s="1" customFormat="1" ht="14.25" hidden="1" x14ac:dyDescent="0.45"/>
    <row r="51" s="1" customFormat="1" ht="14.25" hidden="1" x14ac:dyDescent="0.45"/>
    <row r="52" s="1" customFormat="1" ht="14.25" hidden="1" x14ac:dyDescent="0.45"/>
    <row r="53" s="1" customFormat="1" ht="14.25" hidden="1" x14ac:dyDescent="0.45"/>
    <row r="54" s="1" customFormat="1" ht="14.25" hidden="1" x14ac:dyDescent="0.45"/>
    <row r="55" s="1" customFormat="1" ht="14.25" hidden="1" x14ac:dyDescent="0.45"/>
    <row r="56" s="1" customFormat="1" ht="14.25" hidden="1" x14ac:dyDescent="0.45"/>
    <row r="57" s="1" customFormat="1" ht="14.25" hidden="1" x14ac:dyDescent="0.45"/>
    <row r="58" s="1" customFormat="1" ht="14.25" hidden="1" x14ac:dyDescent="0.45"/>
    <row r="59" s="1" customFormat="1" ht="14.25" hidden="1" x14ac:dyDescent="0.45"/>
    <row r="60" s="1" customFormat="1" ht="14.25" hidden="1" x14ac:dyDescent="0.45"/>
    <row r="61" s="1" customFormat="1" ht="14.25" hidden="1" x14ac:dyDescent="0.45"/>
    <row r="62" s="1" customFormat="1" ht="14.25" hidden="1" x14ac:dyDescent="0.45"/>
    <row r="63" s="1" customFormat="1" ht="14.25" hidden="1" x14ac:dyDescent="0.45"/>
    <row r="64" s="1" customFormat="1" ht="14.25" hidden="1" x14ac:dyDescent="0.45"/>
  </sheetData>
  <sheetProtection algorithmName="SHA-512" hashValue="f9JV/0Y3bZ9gIqUKyQ4k3/+bPUbpDFHIPV8GjSfDU3gR3bLuxYT02ldPQ4EN/kHS6B6Grh53XYB/WPx66tR3BA==" saltValue="VGSPS3xwG3/LfUKli8nkUA==" spinCount="100000" sheet="1" selectLockedCells="1"/>
  <mergeCells count="2">
    <mergeCell ref="D10:J10"/>
    <mergeCell ref="D12:J12"/>
  </mergeCells>
  <hyperlinks>
    <hyperlink ref="K40" location="Inhalt!A1" display="Weiter →" xr:uid="{00000000-0004-0000-0000-000000000000}"/>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5" tint="0.39997558519241921"/>
    <pageSetUpPr fitToPage="1"/>
  </sheetPr>
  <dimension ref="A1:U105"/>
  <sheetViews>
    <sheetView zoomScaleNormal="100" workbookViewId="0">
      <selection activeCell="C40" sqref="C40"/>
    </sheetView>
  </sheetViews>
  <sheetFormatPr baseColWidth="10" defaultColWidth="0" defaultRowHeight="15" zeroHeight="1" x14ac:dyDescent="0.25"/>
  <cols>
    <col min="1" max="1" width="4.7109375" style="1" customWidth="1"/>
    <col min="2" max="2" width="28.5703125" style="1" customWidth="1"/>
    <col min="3" max="3" width="21" style="1" customWidth="1"/>
    <col min="4" max="4" width="30.42578125" style="1" customWidth="1"/>
    <col min="5" max="5" width="16" style="1" customWidth="1"/>
    <col min="6" max="7" width="14.5703125" style="1" customWidth="1"/>
    <col min="8" max="8" width="15.7109375" style="1" customWidth="1"/>
    <col min="9" max="9" width="24.140625" style="1" customWidth="1"/>
    <col min="10" max="10" width="58.28515625" style="1" customWidth="1"/>
    <col min="11" max="11" width="11.42578125" style="1" customWidth="1"/>
    <col min="12" max="16384" width="11.42578125" hidden="1"/>
  </cols>
  <sheetData>
    <row r="1" spans="2:16" ht="35.1" customHeight="1" x14ac:dyDescent="0.45"/>
    <row r="2" spans="2:16" ht="14.25" x14ac:dyDescent="0.45"/>
    <row r="3" spans="2:16" ht="14.25" x14ac:dyDescent="0.45"/>
    <row r="4" spans="2:16" ht="14.25" x14ac:dyDescent="0.45"/>
    <row r="5" spans="2:16" ht="14.25" x14ac:dyDescent="0.45"/>
    <row r="6" spans="2:16" ht="14.25" x14ac:dyDescent="0.45"/>
    <row r="7" spans="2:16" ht="14.25" x14ac:dyDescent="0.45"/>
    <row r="8" spans="2:16" ht="14.25" x14ac:dyDescent="0.45">
      <c r="P8" t="s">
        <v>321</v>
      </c>
    </row>
    <row r="9" spans="2:16" x14ac:dyDescent="0.25">
      <c r="P9" t="s">
        <v>322</v>
      </c>
    </row>
    <row r="10" spans="2:16" ht="23.25" x14ac:dyDescent="0.35">
      <c r="B10" s="345" t="str">
        <f>IF(versteckt!G2="ausblenden","Dieses Tabellenblatt ist für reine Datenprüfungen ohne Audit nicht relevant!","")</f>
        <v/>
      </c>
      <c r="P10" t="s">
        <v>323</v>
      </c>
    </row>
    <row r="11" spans="2:16" ht="21" x14ac:dyDescent="0.35">
      <c r="B11" s="174"/>
      <c r="P11" t="s">
        <v>325</v>
      </c>
    </row>
    <row r="12" spans="2:16" ht="21" x14ac:dyDescent="0.35">
      <c r="B12" s="174" t="s">
        <v>324</v>
      </c>
      <c r="P12" t="s">
        <v>326</v>
      </c>
    </row>
    <row r="13" spans="2:16" ht="15" customHeight="1" x14ac:dyDescent="0.25">
      <c r="P13" t="s">
        <v>528</v>
      </c>
    </row>
    <row r="14" spans="2:16" ht="14.25" x14ac:dyDescent="0.45"/>
    <row r="15" spans="2:16" x14ac:dyDescent="0.25">
      <c r="B15" s="3" t="s">
        <v>327</v>
      </c>
      <c r="D15" s="99" t="s">
        <v>328</v>
      </c>
      <c r="E15" s="525" t="s">
        <v>477</v>
      </c>
      <c r="F15" s="525"/>
      <c r="G15" s="525"/>
      <c r="H15" s="532" t="s">
        <v>2</v>
      </c>
      <c r="I15" s="533"/>
      <c r="J15" s="175" t="str">
        <f>CONCATENATE('Allgemeine Angaben'!D17,'Allgemeine Angaben'!E17)</f>
        <v>SEK-</v>
      </c>
    </row>
    <row r="16" spans="2:16" ht="32.25" customHeight="1" x14ac:dyDescent="0.45">
      <c r="D16" s="319" t="s">
        <v>203</v>
      </c>
      <c r="E16" s="525" t="str">
        <f>IF('Allgemeine Angaben'!C19="","",'Allgemeine Angaben'!C19)</f>
        <v/>
      </c>
      <c r="F16" s="525"/>
      <c r="G16" s="525"/>
      <c r="H16" s="525"/>
      <c r="I16" s="525"/>
      <c r="J16" s="525"/>
    </row>
    <row r="17" spans="2:21" ht="14.25" x14ac:dyDescent="0.45">
      <c r="D17" s="99" t="s">
        <v>3</v>
      </c>
      <c r="E17" s="525" t="str">
        <f>IF('Allgemeine Angaben'!C20="","",'Allgemeine Angaben'!C20)</f>
        <v/>
      </c>
      <c r="F17" s="525"/>
      <c r="G17" s="525"/>
      <c r="H17" s="525"/>
      <c r="I17" s="525"/>
      <c r="J17" s="525"/>
    </row>
    <row r="18" spans="2:21" x14ac:dyDescent="0.25">
      <c r="D18" s="99" t="s">
        <v>204</v>
      </c>
      <c r="E18" s="525" t="str">
        <f>IF('Allgemeine Angaben'!C21="","",'Allgemeine Angaben'!C21)</f>
        <v/>
      </c>
      <c r="F18" s="525"/>
      <c r="G18" s="525"/>
      <c r="H18" s="525"/>
      <c r="I18" s="525"/>
      <c r="J18" s="525"/>
    </row>
    <row r="19" spans="2:21" ht="14.25" x14ac:dyDescent="0.45">
      <c r="D19" s="99" t="s">
        <v>329</v>
      </c>
      <c r="E19" s="531" t="str">
        <f>IF('Allgemeine Angaben'!C22="","",'Allgemeine Angaben'!C22)</f>
        <v/>
      </c>
      <c r="F19" s="531"/>
      <c r="G19" s="525" t="str">
        <f>IF('Allgemeine Angaben'!C23="","",'Allgemeine Angaben'!C23)</f>
        <v/>
      </c>
      <c r="H19" s="525"/>
      <c r="I19" s="525"/>
      <c r="J19" s="525"/>
    </row>
    <row r="20" spans="2:21" ht="14.25" x14ac:dyDescent="0.45">
      <c r="D20" s="176" t="s">
        <v>6</v>
      </c>
      <c r="E20" s="525" t="str">
        <f>IF('Allgemeine Angaben'!E28="","",'Allgemeine Angaben'!E28)</f>
        <v/>
      </c>
      <c r="F20" s="525"/>
      <c r="G20" s="525"/>
      <c r="H20" s="525"/>
      <c r="I20" s="525"/>
      <c r="J20" s="525"/>
    </row>
    <row r="21" spans="2:21" x14ac:dyDescent="0.25">
      <c r="D21" s="177"/>
      <c r="E21" s="120"/>
      <c r="F21" s="120"/>
      <c r="G21" s="120"/>
      <c r="H21" s="120"/>
      <c r="I21" s="120"/>
      <c r="J21" s="120"/>
    </row>
    <row r="22" spans="2:21" x14ac:dyDescent="0.25">
      <c r="D22" s="177"/>
      <c r="E22" s="85" t="s">
        <v>10</v>
      </c>
      <c r="F22" s="367" t="s">
        <v>11</v>
      </c>
      <c r="G22" s="367"/>
      <c r="H22" s="367" t="s">
        <v>12</v>
      </c>
      <c r="I22" s="367"/>
      <c r="J22" s="367"/>
    </row>
    <row r="23" spans="2:21" x14ac:dyDescent="0.25">
      <c r="D23" s="99" t="s">
        <v>262</v>
      </c>
      <c r="E23" s="175" t="str">
        <f>IF('Allgemeine Angaben'!D33="","",'Allgemeine Angaben'!D33)</f>
        <v/>
      </c>
      <c r="F23" s="526" t="str">
        <f>IF('Allgemeine Angaben'!E33="","",'Allgemeine Angaben'!E33)</f>
        <v/>
      </c>
      <c r="G23" s="526"/>
      <c r="H23" s="526" t="str">
        <f>IF('Allgemeine Angaben'!F33="","",'Allgemeine Angaben'!F33)</f>
        <v/>
      </c>
      <c r="I23" s="526"/>
      <c r="J23" s="526"/>
    </row>
    <row r="24" spans="2:21" x14ac:dyDescent="0.25">
      <c r="D24" s="99" t="s">
        <v>263</v>
      </c>
      <c r="E24" s="175" t="str">
        <f>IF('Allgemeine Angaben'!D34="","",'Allgemeine Angaben'!D34)</f>
        <v/>
      </c>
      <c r="F24" s="526" t="str">
        <f>IF('Allgemeine Angaben'!E34="","",'Allgemeine Angaben'!E34)</f>
        <v/>
      </c>
      <c r="G24" s="526"/>
      <c r="H24" s="526" t="str">
        <f>IF('Allgemeine Angaben'!F34="","",'Allgemeine Angaben'!F34)</f>
        <v/>
      </c>
      <c r="I24" s="526"/>
      <c r="J24" s="526"/>
    </row>
    <row r="25" spans="2:21" x14ac:dyDescent="0.25"/>
    <row r="26" spans="2:21" ht="18.75" customHeight="1" x14ac:dyDescent="0.25">
      <c r="C26" s="359" t="s">
        <v>247</v>
      </c>
      <c r="D26" s="359"/>
      <c r="E26" s="359"/>
      <c r="F26" s="359" t="s">
        <v>330</v>
      </c>
      <c r="G26" s="359"/>
      <c r="H26" s="544" t="s">
        <v>331</v>
      </c>
      <c r="I26" s="544"/>
      <c r="J26" s="544"/>
    </row>
    <row r="27" spans="2:21" ht="30" x14ac:dyDescent="0.25">
      <c r="B27" s="178"/>
      <c r="C27" s="82" t="s">
        <v>89</v>
      </c>
      <c r="D27" s="82" t="s">
        <v>239</v>
      </c>
      <c r="E27" s="82" t="s">
        <v>87</v>
      </c>
      <c r="F27" s="82" t="s">
        <v>240</v>
      </c>
      <c r="G27" s="82" t="s">
        <v>241</v>
      </c>
      <c r="H27" s="82" t="s">
        <v>240</v>
      </c>
      <c r="I27" s="82" t="s">
        <v>334</v>
      </c>
      <c r="J27" s="82" t="s">
        <v>335</v>
      </c>
    </row>
    <row r="28" spans="2:21" x14ac:dyDescent="0.25">
      <c r="B28" s="179" t="s">
        <v>1</v>
      </c>
      <c r="C28" s="180">
        <f>'Übersicht Bearbeitungsstand'!C17</f>
        <v>0</v>
      </c>
      <c r="D28" s="180">
        <f>'Übersicht Bearbeitungsstand'!D17</f>
        <v>1</v>
      </c>
      <c r="E28" s="104"/>
      <c r="F28" s="105"/>
      <c r="G28" s="106"/>
      <c r="H28" s="106"/>
      <c r="I28" s="104"/>
      <c r="J28" s="105"/>
    </row>
    <row r="29" spans="2:21" s="1" customFormat="1" x14ac:dyDescent="0.25">
      <c r="B29" s="179" t="s">
        <v>42</v>
      </c>
      <c r="C29" s="180">
        <f>'Übersicht Bearbeitungsstand'!C18</f>
        <v>0</v>
      </c>
      <c r="D29" s="180">
        <f>'Übersicht Bearbeitungsstand'!D18</f>
        <v>0.94444444444444442</v>
      </c>
      <c r="E29" s="180">
        <f>'Übersicht Bearbeitungsstand'!E18</f>
        <v>5.5555555555555552E-2</v>
      </c>
      <c r="F29" s="180">
        <f>'Übersicht Bearbeitungsstand'!F18</f>
        <v>0</v>
      </c>
      <c r="G29" s="180">
        <f>'Übersicht Bearbeitungsstand'!G18</f>
        <v>5.5555555555555552E-2</v>
      </c>
      <c r="H29" s="180">
        <f>'Übersicht Bearbeitungsstand'!H18</f>
        <v>0</v>
      </c>
      <c r="I29" s="180">
        <f>'Übersicht Bearbeitungsstand'!I18</f>
        <v>0</v>
      </c>
      <c r="J29" s="180">
        <f>'Übersicht Bearbeitungsstand'!J18</f>
        <v>0</v>
      </c>
      <c r="L29"/>
      <c r="M29"/>
      <c r="N29"/>
      <c r="O29"/>
      <c r="P29"/>
      <c r="Q29"/>
      <c r="R29"/>
      <c r="S29"/>
      <c r="T29"/>
      <c r="U29"/>
    </row>
    <row r="30" spans="2:21" s="1" customFormat="1" x14ac:dyDescent="0.25">
      <c r="B30" s="179" t="s">
        <v>8</v>
      </c>
      <c r="C30" s="180">
        <f>'Übersicht Bearbeitungsstand'!C19</f>
        <v>0</v>
      </c>
      <c r="D30" s="180">
        <f>'Übersicht Bearbeitungsstand'!D19</f>
        <v>1</v>
      </c>
      <c r="E30" s="180">
        <f>'Übersicht Bearbeitungsstand'!E19</f>
        <v>0</v>
      </c>
      <c r="F30" s="180">
        <f>'Übersicht Bearbeitungsstand'!F19</f>
        <v>0</v>
      </c>
      <c r="G30" s="180">
        <f>'Übersicht Bearbeitungsstand'!G19</f>
        <v>0</v>
      </c>
      <c r="H30" s="180">
        <f>'Übersicht Bearbeitungsstand'!H19</f>
        <v>0</v>
      </c>
      <c r="I30" s="180">
        <f>'Übersicht Bearbeitungsstand'!I19</f>
        <v>0</v>
      </c>
      <c r="J30" s="180">
        <f>'Übersicht Bearbeitungsstand'!J19</f>
        <v>0</v>
      </c>
      <c r="L30"/>
      <c r="M30"/>
      <c r="N30"/>
      <c r="O30"/>
      <c r="P30"/>
      <c r="Q30"/>
      <c r="R30"/>
      <c r="S30"/>
      <c r="T30"/>
      <c r="U30"/>
    </row>
    <row r="31" spans="2:21" s="1" customFormat="1" x14ac:dyDescent="0.25">
      <c r="B31" s="179" t="s">
        <v>9</v>
      </c>
      <c r="C31" s="180">
        <f>'Übersicht Bearbeitungsstand'!C20</f>
        <v>0</v>
      </c>
      <c r="D31" s="180">
        <f>'Übersicht Bearbeitungsstand'!D20</f>
        <v>1</v>
      </c>
      <c r="E31" s="180">
        <f>'Übersicht Bearbeitungsstand'!E20</f>
        <v>0</v>
      </c>
      <c r="F31" s="180">
        <f>'Übersicht Bearbeitungsstand'!F20</f>
        <v>0</v>
      </c>
      <c r="G31" s="180">
        <f>'Übersicht Bearbeitungsstand'!G20</f>
        <v>0</v>
      </c>
      <c r="H31" s="180">
        <f>'Übersicht Bearbeitungsstand'!H20</f>
        <v>0</v>
      </c>
      <c r="I31" s="180">
        <f>'Übersicht Bearbeitungsstand'!I20</f>
        <v>0</v>
      </c>
      <c r="J31" s="180">
        <f>'Übersicht Bearbeitungsstand'!J20</f>
        <v>0</v>
      </c>
      <c r="L31"/>
      <c r="M31"/>
      <c r="N31"/>
      <c r="O31"/>
      <c r="P31"/>
      <c r="Q31"/>
      <c r="R31"/>
      <c r="S31"/>
      <c r="T31"/>
      <c r="U31"/>
    </row>
    <row r="32" spans="2:21" s="1" customFormat="1" x14ac:dyDescent="0.25">
      <c r="B32" s="179" t="s">
        <v>219</v>
      </c>
      <c r="C32" s="180">
        <f>'Übersicht Bearbeitungsstand'!C21</f>
        <v>0</v>
      </c>
      <c r="D32" s="180">
        <f>'Übersicht Bearbeitungsstand'!D21</f>
        <v>1</v>
      </c>
      <c r="E32" s="180">
        <f>'Übersicht Bearbeitungsstand'!E21</f>
        <v>0</v>
      </c>
      <c r="F32" s="180">
        <f>'Übersicht Bearbeitungsstand'!F21</f>
        <v>0</v>
      </c>
      <c r="G32" s="180">
        <f>'Übersicht Bearbeitungsstand'!G21</f>
        <v>0</v>
      </c>
      <c r="H32" s="180">
        <f>'Übersicht Bearbeitungsstand'!H21</f>
        <v>0</v>
      </c>
      <c r="I32" s="180">
        <f>'Übersicht Bearbeitungsstand'!I21</f>
        <v>0</v>
      </c>
      <c r="J32" s="180">
        <f>'Übersicht Bearbeitungsstand'!J21</f>
        <v>0</v>
      </c>
      <c r="L32"/>
      <c r="M32"/>
      <c r="N32"/>
      <c r="O32"/>
      <c r="P32"/>
      <c r="Q32"/>
      <c r="R32"/>
      <c r="S32"/>
      <c r="T32"/>
      <c r="U32"/>
    </row>
    <row r="33" spans="2:21" x14ac:dyDescent="0.25">
      <c r="B33" s="55"/>
    </row>
    <row r="34" spans="2:21" s="1" customFormat="1" ht="30" x14ac:dyDescent="0.25">
      <c r="B34" s="181" t="s">
        <v>332</v>
      </c>
      <c r="C34" s="420" t="s">
        <v>333</v>
      </c>
      <c r="D34" s="420"/>
      <c r="E34" s="420"/>
      <c r="F34" s="420" t="s">
        <v>334</v>
      </c>
      <c r="G34" s="420"/>
      <c r="H34" s="420"/>
      <c r="I34" s="420" t="s">
        <v>335</v>
      </c>
      <c r="J34" s="420"/>
      <c r="L34"/>
      <c r="M34"/>
      <c r="N34"/>
      <c r="O34"/>
      <c r="P34"/>
      <c r="Q34"/>
      <c r="R34"/>
      <c r="S34"/>
      <c r="T34"/>
      <c r="U34"/>
    </row>
    <row r="35" spans="2:21" s="1" customFormat="1" ht="114" customHeight="1" x14ac:dyDescent="0.25">
      <c r="B35" s="60"/>
      <c r="C35" s="545" t="s">
        <v>336</v>
      </c>
      <c r="D35" s="545"/>
      <c r="E35" s="545"/>
      <c r="F35" s="545" t="s">
        <v>343</v>
      </c>
      <c r="G35" s="545"/>
      <c r="H35" s="545"/>
      <c r="I35" s="545" t="s">
        <v>350</v>
      </c>
      <c r="J35" s="545"/>
      <c r="L35"/>
      <c r="M35"/>
      <c r="N35"/>
      <c r="O35"/>
      <c r="P35"/>
      <c r="Q35"/>
      <c r="R35"/>
      <c r="S35"/>
      <c r="T35"/>
      <c r="U35"/>
    </row>
    <row r="36" spans="2:21" x14ac:dyDescent="0.25"/>
    <row r="37" spans="2:21" s="1" customFormat="1" ht="21" x14ac:dyDescent="0.35">
      <c r="B37" s="174" t="s">
        <v>337</v>
      </c>
      <c r="L37"/>
      <c r="M37"/>
      <c r="N37"/>
      <c r="O37"/>
      <c r="P37"/>
      <c r="Q37"/>
      <c r="R37"/>
      <c r="S37"/>
      <c r="T37"/>
      <c r="U37"/>
    </row>
    <row r="38" spans="2:21" s="1" customFormat="1" ht="21" x14ac:dyDescent="0.35">
      <c r="B38" s="174"/>
      <c r="L38"/>
      <c r="M38"/>
      <c r="N38"/>
      <c r="O38"/>
      <c r="P38"/>
      <c r="Q38"/>
      <c r="R38"/>
      <c r="S38"/>
      <c r="T38"/>
      <c r="U38"/>
    </row>
    <row r="39" spans="2:21" ht="21" x14ac:dyDescent="0.35">
      <c r="B39" s="174"/>
      <c r="E39" s="194" t="s">
        <v>10</v>
      </c>
      <c r="F39" s="462" t="s">
        <v>11</v>
      </c>
      <c r="G39" s="462"/>
      <c r="H39" s="462" t="s">
        <v>12</v>
      </c>
      <c r="I39" s="462"/>
      <c r="J39" s="462"/>
    </row>
    <row r="40" spans="2:21" x14ac:dyDescent="0.25">
      <c r="B40" s="182" t="s">
        <v>358</v>
      </c>
      <c r="C40" s="322"/>
      <c r="D40" s="183" t="s">
        <v>339</v>
      </c>
      <c r="E40" s="202"/>
      <c r="F40" s="546"/>
      <c r="G40" s="546"/>
      <c r="H40" s="546"/>
      <c r="I40" s="546"/>
      <c r="J40" s="546"/>
    </row>
    <row r="41" spans="2:21" ht="21" x14ac:dyDescent="0.35">
      <c r="B41" s="174"/>
      <c r="E41" s="201" t="s">
        <v>10</v>
      </c>
      <c r="F41" s="548" t="s">
        <v>11</v>
      </c>
      <c r="G41" s="548"/>
      <c r="H41" s="548" t="s">
        <v>12</v>
      </c>
      <c r="I41" s="548"/>
      <c r="J41" s="548"/>
    </row>
    <row r="42" spans="2:21" x14ac:dyDescent="0.25">
      <c r="B42" s="547" t="s">
        <v>442</v>
      </c>
      <c r="C42"/>
      <c r="D42" s="549" t="s">
        <v>359</v>
      </c>
      <c r="E42" s="202"/>
      <c r="F42" s="546"/>
      <c r="G42" s="546"/>
      <c r="H42" s="546"/>
      <c r="I42" s="546"/>
      <c r="J42" s="546"/>
    </row>
    <row r="43" spans="2:21" x14ac:dyDescent="0.25">
      <c r="B43" s="547"/>
      <c r="C43" s="322"/>
      <c r="D43" s="549"/>
      <c r="E43" s="202"/>
      <c r="F43" s="546"/>
      <c r="G43" s="546"/>
      <c r="H43" s="546"/>
      <c r="I43" s="546"/>
      <c r="J43" s="546"/>
    </row>
    <row r="44" spans="2:21" ht="21" x14ac:dyDescent="0.35">
      <c r="B44" s="174"/>
    </row>
    <row r="45" spans="2:21" ht="30" customHeight="1" x14ac:dyDescent="0.25">
      <c r="B45" s="534" t="s">
        <v>340</v>
      </c>
      <c r="C45" s="535"/>
      <c r="D45" s="536"/>
      <c r="E45" s="536"/>
      <c r="F45" s="536"/>
      <c r="G45" s="536"/>
      <c r="H45" s="536"/>
      <c r="I45" s="536"/>
      <c r="J45" s="537"/>
    </row>
    <row r="46" spans="2:21" x14ac:dyDescent="0.25">
      <c r="B46" s="534"/>
      <c r="C46" s="538"/>
      <c r="D46" s="539"/>
      <c r="E46" s="539"/>
      <c r="F46" s="539"/>
      <c r="G46" s="539"/>
      <c r="H46" s="539"/>
      <c r="I46" s="539"/>
      <c r="J46" s="540"/>
    </row>
    <row r="47" spans="2:21" x14ac:dyDescent="0.25">
      <c r="B47" s="534"/>
      <c r="C47" s="538"/>
      <c r="D47" s="539"/>
      <c r="E47" s="539"/>
      <c r="F47" s="539"/>
      <c r="G47" s="539"/>
      <c r="H47" s="539"/>
      <c r="I47" s="539"/>
      <c r="J47" s="540"/>
    </row>
    <row r="48" spans="2:21" x14ac:dyDescent="0.25">
      <c r="B48" s="534"/>
      <c r="C48" s="541"/>
      <c r="D48" s="542"/>
      <c r="E48" s="542"/>
      <c r="F48" s="542"/>
      <c r="G48" s="542"/>
      <c r="H48" s="542"/>
      <c r="I48" s="542"/>
      <c r="J48" s="543"/>
    </row>
    <row r="49" spans="1:21" x14ac:dyDescent="0.25">
      <c r="B49" s="60"/>
    </row>
    <row r="50" spans="1:21" ht="53.25" customHeight="1" x14ac:dyDescent="0.25">
      <c r="B50" s="280" t="s">
        <v>341</v>
      </c>
      <c r="C50" s="527"/>
      <c r="D50" s="528"/>
      <c r="E50" s="528"/>
      <c r="F50" s="528"/>
      <c r="G50" s="528"/>
      <c r="H50" s="528"/>
      <c r="I50" s="528"/>
      <c r="J50" s="529"/>
    </row>
    <row r="51" spans="1:21" x14ac:dyDescent="0.25">
      <c r="B51" s="60"/>
      <c r="O51" s="184"/>
    </row>
    <row r="52" spans="1:21" x14ac:dyDescent="0.25">
      <c r="B52" s="60"/>
      <c r="O52" s="184"/>
    </row>
    <row r="53" spans="1:21" x14ac:dyDescent="0.25">
      <c r="B53" s="185" t="str">
        <f ca="1">IF(AND(Hinw_Abw!C5="keine",Hinw_Abw!C7="keine"),"In der Vorabbewertung wurden weder Abweichungen noch Hinweise festgestellt.",CONCATENATE("In der Vorabbewertung wurde(n) ",Hinw_Abw!C5,IF(Hinw_Abw!C5=1," Abweichung"," Abweichungen")," und ",Hinw_Abw!C7,IF(Hinw_Abw!C7=1," Hinweis", " Hinweise")," festgestellt:"))</f>
        <v>In der Vorabbewertung wurden weder Abweichungen noch Hinweise festgestellt.</v>
      </c>
    </row>
    <row r="54" spans="1:21" x14ac:dyDescent="0.25"/>
    <row r="55" spans="1:21" x14ac:dyDescent="0.25">
      <c r="B55" s="186" t="s">
        <v>294</v>
      </c>
      <c r="C55" s="186" t="s">
        <v>40</v>
      </c>
      <c r="D55" s="530" t="s">
        <v>65</v>
      </c>
      <c r="E55" s="530"/>
      <c r="F55" s="530"/>
      <c r="H55" s="187" t="s">
        <v>294</v>
      </c>
      <c r="I55" s="187" t="s">
        <v>40</v>
      </c>
      <c r="J55" s="187" t="s">
        <v>66</v>
      </c>
    </row>
    <row r="56" spans="1:21" s="192" customFormat="1" ht="45" customHeight="1" x14ac:dyDescent="0.25">
      <c r="A56" s="55"/>
      <c r="B56" s="188">
        <v>1</v>
      </c>
      <c r="C56" s="189" t="str">
        <f ca="1">IFERROR(VLOOKUP($B56,Hinw_Abw!$J:$L,COLUMN(B1),0),"")</f>
        <v/>
      </c>
      <c r="D56" s="524" t="str">
        <f ca="1">IFERROR(VLOOKUP($B56,Hinw_Abw!$J:$L,COLUMN(C1),0),"")</f>
        <v/>
      </c>
      <c r="E56" s="524"/>
      <c r="F56" s="524"/>
      <c r="G56" s="55"/>
      <c r="H56" s="190">
        <v>1</v>
      </c>
      <c r="I56" s="191" t="str">
        <f ca="1">IFERROR(VLOOKUP($H56,Hinw_Abw!$F:$H,COLUMN(B1),0),"")</f>
        <v/>
      </c>
      <c r="J56" s="191" t="str">
        <f ca="1">IFERROR(VLOOKUP($H56,Hinw_Abw!$F:$H,COLUMN(C1),0),"")</f>
        <v/>
      </c>
      <c r="K56" s="55"/>
      <c r="U56" s="192" t="str">
        <f ca="1">IFERROR(VLOOKUP($H56,Hinw_Abw!$P:$R,COLUMN(C1),0),"")</f>
        <v/>
      </c>
    </row>
    <row r="57" spans="1:21" s="192" customFormat="1" ht="45" customHeight="1" x14ac:dyDescent="0.25">
      <c r="A57" s="55"/>
      <c r="B57" s="188">
        <v>2</v>
      </c>
      <c r="C57" s="189" t="str">
        <f ca="1">IFERROR(VLOOKUP($B57,Hinw_Abw!$J:$L,COLUMN(B13),0),"")</f>
        <v/>
      </c>
      <c r="D57" s="524" t="str">
        <f ca="1">IFERROR(VLOOKUP($B57,Hinw_Abw!$J:$L,COLUMN(C13),0),"")</f>
        <v/>
      </c>
      <c r="E57" s="524"/>
      <c r="F57" s="524"/>
      <c r="G57" s="55"/>
      <c r="H57" s="190">
        <v>2</v>
      </c>
      <c r="I57" s="191" t="str">
        <f ca="1">IFERROR(VLOOKUP($H57,Hinw_Abw!$F:$H,COLUMN(B13),0),"")</f>
        <v/>
      </c>
      <c r="J57" s="191" t="str">
        <f ca="1">IFERROR(VLOOKUP($H57,Hinw_Abw!$F:$H,COLUMN(C13),0),"")</f>
        <v/>
      </c>
      <c r="K57" s="55"/>
      <c r="U57" s="192" t="str">
        <f ca="1">IFERROR(VLOOKUP($H57,Hinw_Abw!$P:$R,COLUMN(C9),0),"")</f>
        <v/>
      </c>
    </row>
    <row r="58" spans="1:21" s="192" customFormat="1" ht="45" customHeight="1" x14ac:dyDescent="0.25">
      <c r="A58" s="55"/>
      <c r="B58" s="188">
        <v>3</v>
      </c>
      <c r="C58" s="189" t="str">
        <f ca="1">IFERROR(VLOOKUP($B58,Hinw_Abw!$J:$L,COLUMN(B14),0),"")</f>
        <v/>
      </c>
      <c r="D58" s="524" t="str">
        <f ca="1">IFERROR(VLOOKUP($B58,Hinw_Abw!$J:$L,COLUMN(C14),0),"")</f>
        <v/>
      </c>
      <c r="E58" s="524"/>
      <c r="F58" s="524"/>
      <c r="G58" s="55"/>
      <c r="H58" s="190">
        <v>3</v>
      </c>
      <c r="I58" s="191" t="str">
        <f ca="1">IFERROR(VLOOKUP($H58,Hinw_Abw!$F:$H,COLUMN(B14),0),"")</f>
        <v/>
      </c>
      <c r="J58" s="191" t="str">
        <f ca="1">IFERROR(VLOOKUP($H58,Hinw_Abw!$F:$H,COLUMN(C14),0),"")</f>
        <v/>
      </c>
      <c r="K58" s="55"/>
      <c r="U58" s="192" t="str">
        <f ca="1">IFERROR(VLOOKUP($H58,Hinw_Abw!$P:$R,COLUMN(C10),0),"")</f>
        <v/>
      </c>
    </row>
    <row r="59" spans="1:21" s="192" customFormat="1" ht="45" customHeight="1" x14ac:dyDescent="0.25">
      <c r="A59" s="55"/>
      <c r="B59" s="188">
        <v>4</v>
      </c>
      <c r="C59" s="189" t="str">
        <f ca="1">IFERROR(VLOOKUP($B59,Hinw_Abw!$J:$L,COLUMN(B15),0),"")</f>
        <v/>
      </c>
      <c r="D59" s="524" t="str">
        <f ca="1">IFERROR(VLOOKUP($B59,Hinw_Abw!$J:$L,COLUMN(C15),0),"")</f>
        <v/>
      </c>
      <c r="E59" s="524"/>
      <c r="F59" s="524"/>
      <c r="G59" s="55"/>
      <c r="H59" s="190">
        <v>4</v>
      </c>
      <c r="I59" s="191" t="str">
        <f ca="1">IFERROR(VLOOKUP($H59,Hinw_Abw!$F:$H,COLUMN(B15),0),"")</f>
        <v/>
      </c>
      <c r="J59" s="191" t="str">
        <f ca="1">IFERROR(VLOOKUP($H59,Hinw_Abw!$F:$H,COLUMN(C15),0),"")</f>
        <v/>
      </c>
      <c r="K59" s="55"/>
    </row>
    <row r="60" spans="1:21" s="192" customFormat="1" ht="45" customHeight="1" x14ac:dyDescent="0.25">
      <c r="A60" s="55"/>
      <c r="B60" s="188">
        <v>5</v>
      </c>
      <c r="C60" s="189" t="str">
        <f ca="1">IFERROR(VLOOKUP($B60,Hinw_Abw!$J:$L,COLUMN(B16),0),"")</f>
        <v/>
      </c>
      <c r="D60" s="524" t="str">
        <f ca="1">IFERROR(VLOOKUP($B60,Hinw_Abw!$J:$L,COLUMN(C16),0),"")</f>
        <v/>
      </c>
      <c r="E60" s="524"/>
      <c r="F60" s="524"/>
      <c r="G60" s="55"/>
      <c r="H60" s="190">
        <v>5</v>
      </c>
      <c r="I60" s="191" t="str">
        <f ca="1">IFERROR(VLOOKUP($H60,Hinw_Abw!$F:$H,COLUMN(B16),0),"")</f>
        <v/>
      </c>
      <c r="J60" s="191" t="str">
        <f ca="1">IFERROR(VLOOKUP($H60,Hinw_Abw!$F:$H,COLUMN(C16),0),"")</f>
        <v/>
      </c>
      <c r="K60" s="55"/>
    </row>
    <row r="61" spans="1:21" s="192" customFormat="1" ht="45" customHeight="1" x14ac:dyDescent="0.25">
      <c r="A61" s="55"/>
      <c r="B61" s="188">
        <v>6</v>
      </c>
      <c r="C61" s="189" t="str">
        <f ca="1">IFERROR(VLOOKUP($B61,Hinw_Abw!$J:$L,COLUMN(B17),0),"")</f>
        <v/>
      </c>
      <c r="D61" s="524" t="str">
        <f ca="1">IFERROR(VLOOKUP($B61,Hinw_Abw!$J:$L,COLUMN(C17),0),"")</f>
        <v/>
      </c>
      <c r="E61" s="524"/>
      <c r="F61" s="524"/>
      <c r="G61" s="55"/>
      <c r="H61" s="190">
        <v>6</v>
      </c>
      <c r="I61" s="191" t="str">
        <f ca="1">IFERROR(VLOOKUP($H61,Hinw_Abw!$F:$H,COLUMN(B17),0),"")</f>
        <v/>
      </c>
      <c r="J61" s="191" t="str">
        <f ca="1">IFERROR(VLOOKUP($H61,Hinw_Abw!$F:$H,COLUMN(C17),0),"")</f>
        <v/>
      </c>
      <c r="K61" s="55"/>
    </row>
    <row r="62" spans="1:21" s="192" customFormat="1" ht="45" customHeight="1" x14ac:dyDescent="0.25">
      <c r="A62" s="55"/>
      <c r="B62" s="188">
        <v>7</v>
      </c>
      <c r="C62" s="189" t="str">
        <f ca="1">IFERROR(VLOOKUP($B62,Hinw_Abw!$J:$L,COLUMN(B18),0),"")</f>
        <v/>
      </c>
      <c r="D62" s="524" t="str">
        <f ca="1">IFERROR(VLOOKUP($B62,Hinw_Abw!$J:$L,COLUMN(C18),0),"")</f>
        <v/>
      </c>
      <c r="E62" s="524"/>
      <c r="F62" s="524"/>
      <c r="G62" s="55"/>
      <c r="H62" s="190">
        <v>7</v>
      </c>
      <c r="I62" s="191" t="str">
        <f ca="1">IFERROR(VLOOKUP($H62,Hinw_Abw!$F:$H,COLUMN(B18),0),"")</f>
        <v/>
      </c>
      <c r="J62" s="191" t="str">
        <f ca="1">IFERROR(VLOOKUP($H62,Hinw_Abw!$F:$H,COLUMN(C18),0),"")</f>
        <v/>
      </c>
      <c r="K62" s="55"/>
    </row>
    <row r="63" spans="1:21" s="192" customFormat="1" ht="45" customHeight="1" x14ac:dyDescent="0.25">
      <c r="A63" s="55"/>
      <c r="B63" s="188">
        <v>8</v>
      </c>
      <c r="C63" s="189" t="str">
        <f ca="1">IFERROR(VLOOKUP($B63,Hinw_Abw!$J:$L,COLUMN(B19),0),"")</f>
        <v/>
      </c>
      <c r="D63" s="524" t="str">
        <f ca="1">IFERROR(VLOOKUP($B63,Hinw_Abw!$J:$L,COLUMN(C19),0),"")</f>
        <v/>
      </c>
      <c r="E63" s="524"/>
      <c r="F63" s="524"/>
      <c r="G63" s="55"/>
      <c r="H63" s="190">
        <v>8</v>
      </c>
      <c r="I63" s="191" t="str">
        <f ca="1">IFERROR(VLOOKUP($H63,Hinw_Abw!$F:$H,COLUMN(B19),0),"")</f>
        <v/>
      </c>
      <c r="J63" s="191" t="str">
        <f ca="1">IFERROR(VLOOKUP($H63,Hinw_Abw!$F:$H,COLUMN(C19),0),"")</f>
        <v/>
      </c>
      <c r="K63" s="55"/>
    </row>
    <row r="64" spans="1:21" s="192" customFormat="1" ht="45" customHeight="1" x14ac:dyDescent="0.25">
      <c r="A64" s="55"/>
      <c r="B64" s="188">
        <v>9</v>
      </c>
      <c r="C64" s="189" t="str">
        <f ca="1">IFERROR(VLOOKUP($B64,Hinw_Abw!$J:$L,COLUMN(B21),0),"")</f>
        <v/>
      </c>
      <c r="D64" s="524" t="str">
        <f ca="1">IFERROR(VLOOKUP($B64,Hinw_Abw!$J:$L,COLUMN(C21),0),"")</f>
        <v/>
      </c>
      <c r="E64" s="524"/>
      <c r="F64" s="524"/>
      <c r="G64" s="55"/>
      <c r="H64" s="190">
        <v>9</v>
      </c>
      <c r="I64" s="191" t="str">
        <f ca="1">IFERROR(VLOOKUP($H64,Hinw_Abw!$F:$H,COLUMN(B21),0),"")</f>
        <v/>
      </c>
      <c r="J64" s="191" t="str">
        <f ca="1">IFERROR(VLOOKUP($H64,Hinw_Abw!$F:$H,COLUMN(C21),0),"")</f>
        <v/>
      </c>
      <c r="K64" s="55"/>
    </row>
    <row r="65" spans="1:11" s="192" customFormat="1" ht="45" customHeight="1" x14ac:dyDescent="0.25">
      <c r="A65" s="55"/>
      <c r="B65" s="188">
        <v>10</v>
      </c>
      <c r="C65" s="189" t="str">
        <f ca="1">IFERROR(VLOOKUP($B65,Hinw_Abw!$J:$L,COLUMN(B22),0),"")</f>
        <v/>
      </c>
      <c r="D65" s="524" t="str">
        <f ca="1">IFERROR(VLOOKUP($B65,Hinw_Abw!$J:$L,COLUMN(C22),0),"")</f>
        <v/>
      </c>
      <c r="E65" s="524"/>
      <c r="F65" s="524"/>
      <c r="G65" s="55"/>
      <c r="H65" s="190">
        <v>10</v>
      </c>
      <c r="I65" s="191" t="str">
        <f ca="1">IFERROR(VLOOKUP($H65,Hinw_Abw!$F:$H,COLUMN(B22),0),"")</f>
        <v/>
      </c>
      <c r="J65" s="191" t="str">
        <f ca="1">IFERROR(VLOOKUP($H65,Hinw_Abw!$F:$H,COLUMN(C22),0),"")</f>
        <v/>
      </c>
      <c r="K65" s="55"/>
    </row>
    <row r="66" spans="1:11" s="192" customFormat="1" ht="45" customHeight="1" x14ac:dyDescent="0.25">
      <c r="A66" s="55"/>
      <c r="B66" s="188">
        <v>11</v>
      </c>
      <c r="C66" s="189" t="str">
        <f ca="1">IFERROR(VLOOKUP($B66,Hinw_Abw!$J:$L,COLUMN(B23),0),"")</f>
        <v/>
      </c>
      <c r="D66" s="524" t="str">
        <f ca="1">IFERROR(VLOOKUP($B66,Hinw_Abw!$J:$L,COLUMN(C23),0),"")</f>
        <v/>
      </c>
      <c r="E66" s="524"/>
      <c r="F66" s="524"/>
      <c r="G66" s="55"/>
      <c r="H66" s="190">
        <v>11</v>
      </c>
      <c r="I66" s="191" t="str">
        <f ca="1">IFERROR(VLOOKUP($H66,Hinw_Abw!$F:$H,COLUMN(B23),0),"")</f>
        <v/>
      </c>
      <c r="J66" s="191" t="str">
        <f ca="1">IFERROR(VLOOKUP($H66,Hinw_Abw!$F:$H,COLUMN(C23),0),"")</f>
        <v/>
      </c>
      <c r="K66" s="55"/>
    </row>
    <row r="67" spans="1:11" s="192" customFormat="1" ht="45" customHeight="1" x14ac:dyDescent="0.25">
      <c r="A67" s="55"/>
      <c r="B67" s="188">
        <v>12</v>
      </c>
      <c r="C67" s="189" t="str">
        <f ca="1">IFERROR(VLOOKUP($B67,Hinw_Abw!$J:$L,COLUMN(B24),0),"")</f>
        <v/>
      </c>
      <c r="D67" s="524" t="str">
        <f ca="1">IFERROR(VLOOKUP($B67,Hinw_Abw!$J:$L,COLUMN(C24),0),"")</f>
        <v/>
      </c>
      <c r="E67" s="524"/>
      <c r="F67" s="524"/>
      <c r="G67" s="55"/>
      <c r="H67" s="190">
        <v>12</v>
      </c>
      <c r="I67" s="191" t="str">
        <f ca="1">IFERROR(VLOOKUP($H67,Hinw_Abw!$F:$H,COLUMN(B24),0),"")</f>
        <v/>
      </c>
      <c r="J67" s="191" t="str">
        <f ca="1">IFERROR(VLOOKUP($H67,Hinw_Abw!$F:$H,COLUMN(C24),0),"")</f>
        <v/>
      </c>
      <c r="K67" s="55"/>
    </row>
    <row r="68" spans="1:11" s="192" customFormat="1" ht="45" customHeight="1" x14ac:dyDescent="0.25">
      <c r="A68" s="55"/>
      <c r="B68" s="188">
        <v>13</v>
      </c>
      <c r="C68" s="189" t="str">
        <f ca="1">IFERROR(VLOOKUP($B68,Hinw_Abw!$J:$L,COLUMN(B25),0),"")</f>
        <v/>
      </c>
      <c r="D68" s="524" t="str">
        <f ca="1">IFERROR(VLOOKUP($B68,Hinw_Abw!$J:$L,COLUMN(C25),0),"")</f>
        <v/>
      </c>
      <c r="E68" s="524"/>
      <c r="F68" s="524"/>
      <c r="G68" s="55"/>
      <c r="H68" s="190">
        <v>13</v>
      </c>
      <c r="I68" s="191" t="str">
        <f ca="1">IFERROR(VLOOKUP($H68,Hinw_Abw!$F:$H,COLUMN(B25),0),"")</f>
        <v/>
      </c>
      <c r="J68" s="191" t="str">
        <f ca="1">IFERROR(VLOOKUP($H68,Hinw_Abw!$F:$H,COLUMN(C25),0),"")</f>
        <v/>
      </c>
      <c r="K68" s="55"/>
    </row>
    <row r="69" spans="1:11" s="192" customFormat="1" ht="45" customHeight="1" x14ac:dyDescent="0.25">
      <c r="A69" s="55"/>
      <c r="B69" s="188">
        <v>14</v>
      </c>
      <c r="C69" s="189" t="str">
        <f ca="1">IFERROR(VLOOKUP($B69,Hinw_Abw!$J:$L,COLUMN(B26),0),"")</f>
        <v/>
      </c>
      <c r="D69" s="524" t="str">
        <f ca="1">IFERROR(VLOOKUP($B69,Hinw_Abw!$J:$L,COLUMN(C26),0),"")</f>
        <v/>
      </c>
      <c r="E69" s="524"/>
      <c r="F69" s="524"/>
      <c r="G69" s="55"/>
      <c r="H69" s="190">
        <v>14</v>
      </c>
      <c r="I69" s="191" t="str">
        <f ca="1">IFERROR(VLOOKUP($H69,Hinw_Abw!$F:$H,COLUMN(B26),0),"")</f>
        <v/>
      </c>
      <c r="J69" s="191" t="str">
        <f ca="1">IFERROR(VLOOKUP($H69,Hinw_Abw!$F:$H,COLUMN(C26),0),"")</f>
        <v/>
      </c>
      <c r="K69" s="55"/>
    </row>
    <row r="70" spans="1:11" s="192" customFormat="1" ht="45" customHeight="1" x14ac:dyDescent="0.25">
      <c r="A70" s="55"/>
      <c r="B70" s="188">
        <v>15</v>
      </c>
      <c r="C70" s="189" t="str">
        <f ca="1">IFERROR(VLOOKUP($B70,Hinw_Abw!$J:$L,COLUMN(B27),0),"")</f>
        <v/>
      </c>
      <c r="D70" s="524" t="str">
        <f ca="1">IFERROR(VLOOKUP($B70,Hinw_Abw!$J:$L,COLUMN(C27),0),"")</f>
        <v/>
      </c>
      <c r="E70" s="524"/>
      <c r="F70" s="524"/>
      <c r="G70" s="55"/>
      <c r="H70" s="190">
        <v>15</v>
      </c>
      <c r="I70" s="191" t="str">
        <f ca="1">IFERROR(VLOOKUP($H70,Hinw_Abw!$F:$H,COLUMN(B27),0),"")</f>
        <v/>
      </c>
      <c r="J70" s="191" t="str">
        <f ca="1">IFERROR(VLOOKUP($H70,Hinw_Abw!$F:$H,COLUMN(C27),0),"")</f>
        <v/>
      </c>
      <c r="K70" s="55"/>
    </row>
    <row r="71" spans="1:11" s="192" customFormat="1" ht="45" customHeight="1" x14ac:dyDescent="0.25">
      <c r="A71" s="55"/>
      <c r="B71" s="188">
        <v>16</v>
      </c>
      <c r="C71" s="189" t="str">
        <f ca="1">IFERROR(VLOOKUP($B71,Hinw_Abw!$J:$L,COLUMN(B28),0),"")</f>
        <v/>
      </c>
      <c r="D71" s="524" t="str">
        <f ca="1">IFERROR(VLOOKUP($B71,Hinw_Abw!$J:$L,COLUMN(C28),0),"")</f>
        <v/>
      </c>
      <c r="E71" s="524"/>
      <c r="F71" s="524"/>
      <c r="G71" s="55"/>
      <c r="H71" s="190">
        <v>16</v>
      </c>
      <c r="I71" s="191" t="str">
        <f ca="1">IFERROR(VLOOKUP($H71,Hinw_Abw!$F:$H,COLUMN(B28),0),"")</f>
        <v/>
      </c>
      <c r="J71" s="191" t="str">
        <f ca="1">IFERROR(VLOOKUP($H71,Hinw_Abw!$F:$H,COLUMN(C28),0),"")</f>
        <v/>
      </c>
      <c r="K71" s="55"/>
    </row>
    <row r="72" spans="1:11" s="192" customFormat="1" ht="45" customHeight="1" x14ac:dyDescent="0.25">
      <c r="A72" s="55"/>
      <c r="B72" s="188">
        <v>17</v>
      </c>
      <c r="C72" s="189" t="str">
        <f ca="1">IFERROR(VLOOKUP($B72,Hinw_Abw!$J:$L,COLUMN(B29),0),"")</f>
        <v/>
      </c>
      <c r="D72" s="524" t="str">
        <f ca="1">IFERROR(VLOOKUP($B72,Hinw_Abw!$J:$L,COLUMN(C29),0),"")</f>
        <v/>
      </c>
      <c r="E72" s="524"/>
      <c r="F72" s="524"/>
      <c r="G72" s="55"/>
      <c r="H72" s="190">
        <v>17</v>
      </c>
      <c r="I72" s="191" t="str">
        <f ca="1">IFERROR(VLOOKUP($H72,Hinw_Abw!$F:$H,COLUMN(B29),0),"")</f>
        <v/>
      </c>
      <c r="J72" s="191" t="str">
        <f ca="1">IFERROR(VLOOKUP($H72,Hinw_Abw!$F:$H,COLUMN(C29),0),"")</f>
        <v/>
      </c>
      <c r="K72" s="55"/>
    </row>
    <row r="73" spans="1:11" s="192" customFormat="1" ht="45" customHeight="1" x14ac:dyDescent="0.25">
      <c r="A73" s="55"/>
      <c r="B73" s="188">
        <v>18</v>
      </c>
      <c r="C73" s="189" t="str">
        <f ca="1">IFERROR(VLOOKUP($B73,Hinw_Abw!$J:$L,COLUMN(B30),0),"")</f>
        <v/>
      </c>
      <c r="D73" s="524" t="str">
        <f ca="1">IFERROR(VLOOKUP($B73,Hinw_Abw!$J:$L,COLUMN(C30),0),"")</f>
        <v/>
      </c>
      <c r="E73" s="524"/>
      <c r="F73" s="524"/>
      <c r="G73" s="55"/>
      <c r="H73" s="190">
        <v>18</v>
      </c>
      <c r="I73" s="191" t="str">
        <f ca="1">IFERROR(VLOOKUP($H73,Hinw_Abw!$F:$H,COLUMN(B30),0),"")</f>
        <v/>
      </c>
      <c r="J73" s="191" t="str">
        <f ca="1">IFERROR(VLOOKUP($H73,Hinw_Abw!$F:$H,COLUMN(C30),0),"")</f>
        <v/>
      </c>
      <c r="K73" s="55"/>
    </row>
    <row r="74" spans="1:11" s="192" customFormat="1" ht="45" customHeight="1" x14ac:dyDescent="0.25">
      <c r="A74" s="55"/>
      <c r="B74" s="188">
        <v>19</v>
      </c>
      <c r="C74" s="189" t="str">
        <f ca="1">IFERROR(VLOOKUP($B74,Hinw_Abw!$J:$L,COLUMN(B31),0),"")</f>
        <v/>
      </c>
      <c r="D74" s="524" t="str">
        <f ca="1">IFERROR(VLOOKUP($B74,Hinw_Abw!$J:$L,COLUMN(C31),0),"")</f>
        <v/>
      </c>
      <c r="E74" s="524"/>
      <c r="F74" s="524"/>
      <c r="G74" s="55"/>
      <c r="H74" s="190">
        <v>19</v>
      </c>
      <c r="I74" s="191" t="str">
        <f ca="1">IFERROR(VLOOKUP($H74,Hinw_Abw!$F:$H,COLUMN(B31),0),"")</f>
        <v/>
      </c>
      <c r="J74" s="191" t="str">
        <f ca="1">IFERROR(VLOOKUP($H74,Hinw_Abw!$F:$H,COLUMN(C31),0),"")</f>
        <v/>
      </c>
      <c r="K74" s="55"/>
    </row>
    <row r="75" spans="1:11" s="192" customFormat="1" ht="45" customHeight="1" x14ac:dyDescent="0.25">
      <c r="A75" s="55"/>
      <c r="B75" s="188">
        <v>20</v>
      </c>
      <c r="C75" s="189" t="str">
        <f ca="1">IFERROR(VLOOKUP($B75,Hinw_Abw!$J:$L,COLUMN(B32),0),"")</f>
        <v/>
      </c>
      <c r="D75" s="524" t="str">
        <f ca="1">IFERROR(VLOOKUP($B75,Hinw_Abw!$J:$L,COLUMN(C32),0),"")</f>
        <v/>
      </c>
      <c r="E75" s="524"/>
      <c r="F75" s="524"/>
      <c r="G75" s="55"/>
      <c r="H75" s="190">
        <v>20</v>
      </c>
      <c r="I75" s="191" t="str">
        <f ca="1">IFERROR(VLOOKUP($H75,Hinw_Abw!$F:$H,COLUMN(B32),0),"")</f>
        <v/>
      </c>
      <c r="J75" s="191" t="str">
        <f ca="1">IFERROR(VLOOKUP($H75,Hinw_Abw!$F:$H,COLUMN(C32),0),"")</f>
        <v/>
      </c>
      <c r="K75" s="55"/>
    </row>
    <row r="76" spans="1:11" s="192" customFormat="1" ht="45" customHeight="1" x14ac:dyDescent="0.25">
      <c r="A76" s="55"/>
      <c r="B76" s="188">
        <v>21</v>
      </c>
      <c r="C76" s="189" t="str">
        <f ca="1">IFERROR(VLOOKUP($B76,Hinw_Abw!$J:$L,COLUMN(B33),0),"")</f>
        <v/>
      </c>
      <c r="D76" s="524" t="str">
        <f ca="1">IFERROR(VLOOKUP($B76,Hinw_Abw!$J:$L,COLUMN(C33),0),"")</f>
        <v/>
      </c>
      <c r="E76" s="524"/>
      <c r="F76" s="524"/>
      <c r="G76" s="55"/>
      <c r="H76" s="190">
        <v>21</v>
      </c>
      <c r="I76" s="191" t="str">
        <f ca="1">IFERROR(VLOOKUP($H76,Hinw_Abw!$F:$H,COLUMN(B33),0),"")</f>
        <v/>
      </c>
      <c r="J76" s="191" t="str">
        <f ca="1">IFERROR(VLOOKUP($H76,Hinw_Abw!$F:$H,COLUMN(C33),0),"")</f>
        <v/>
      </c>
      <c r="K76" s="55"/>
    </row>
    <row r="77" spans="1:11" s="192" customFormat="1" ht="45" customHeight="1" x14ac:dyDescent="0.25">
      <c r="A77" s="55"/>
      <c r="B77" s="188">
        <v>22</v>
      </c>
      <c r="C77" s="189" t="str">
        <f ca="1">IFERROR(VLOOKUP($B77,Hinw_Abw!$J:$L,COLUMN(B34),0),"")</f>
        <v/>
      </c>
      <c r="D77" s="524" t="str">
        <f ca="1">IFERROR(VLOOKUP($B77,Hinw_Abw!$J:$L,COLUMN(C34),0),"")</f>
        <v/>
      </c>
      <c r="E77" s="524"/>
      <c r="F77" s="524"/>
      <c r="G77" s="55"/>
      <c r="H77" s="190">
        <v>22</v>
      </c>
      <c r="I77" s="191" t="str">
        <f ca="1">IFERROR(VLOOKUP($H77,Hinw_Abw!$F:$H,COLUMN(B34),0),"")</f>
        <v/>
      </c>
      <c r="J77" s="191" t="str">
        <f ca="1">IFERROR(VLOOKUP($H77,Hinw_Abw!$F:$H,COLUMN(C34),0),"")</f>
        <v/>
      </c>
      <c r="K77" s="55"/>
    </row>
    <row r="78" spans="1:11" s="192" customFormat="1" ht="45" customHeight="1" x14ac:dyDescent="0.25">
      <c r="A78" s="55"/>
      <c r="B78" s="188">
        <v>23</v>
      </c>
      <c r="C78" s="189" t="str">
        <f ca="1">IFERROR(VLOOKUP($B78,Hinw_Abw!$J:$L,COLUMN(B35),0),"")</f>
        <v/>
      </c>
      <c r="D78" s="524" t="str">
        <f ca="1">IFERROR(VLOOKUP($B78,Hinw_Abw!$J:$L,COLUMN(C35),0),"")</f>
        <v/>
      </c>
      <c r="E78" s="524"/>
      <c r="F78" s="524"/>
      <c r="G78" s="55"/>
      <c r="H78" s="190">
        <v>23</v>
      </c>
      <c r="I78" s="191" t="str">
        <f ca="1">IFERROR(VLOOKUP($H78,Hinw_Abw!$F:$H,COLUMN(B35),0),"")</f>
        <v/>
      </c>
      <c r="J78" s="191" t="str">
        <f ca="1">IFERROR(VLOOKUP($H78,Hinw_Abw!$F:$H,COLUMN(C35),0),"")</f>
        <v/>
      </c>
      <c r="K78" s="55"/>
    </row>
    <row r="79" spans="1:11" s="192" customFormat="1" ht="45" customHeight="1" x14ac:dyDescent="0.25">
      <c r="A79" s="55"/>
      <c r="B79" s="188">
        <v>24</v>
      </c>
      <c r="C79" s="189" t="str">
        <f ca="1">IFERROR(VLOOKUP($B79,Hinw_Abw!$J:$L,COLUMN(B36),0),"")</f>
        <v/>
      </c>
      <c r="D79" s="524" t="str">
        <f ca="1">IFERROR(VLOOKUP($B79,Hinw_Abw!$J:$L,COLUMN(C36),0),"")</f>
        <v/>
      </c>
      <c r="E79" s="524"/>
      <c r="F79" s="524"/>
      <c r="G79" s="55"/>
      <c r="H79" s="190">
        <v>24</v>
      </c>
      <c r="I79" s="191" t="str">
        <f ca="1">IFERROR(VLOOKUP($H79,Hinw_Abw!$F:$H,COLUMN(B36),0),"")</f>
        <v/>
      </c>
      <c r="J79" s="191" t="str">
        <f ca="1">IFERROR(VLOOKUP($H79,Hinw_Abw!$F:$H,COLUMN(C36),0),"")</f>
        <v/>
      </c>
      <c r="K79" s="55"/>
    </row>
    <row r="80" spans="1:11" s="192" customFormat="1" ht="45" customHeight="1" x14ac:dyDescent="0.25">
      <c r="A80" s="55"/>
      <c r="B80" s="188">
        <v>25</v>
      </c>
      <c r="C80" s="189" t="str">
        <f ca="1">IFERROR(VLOOKUP($B80,Hinw_Abw!$J:$L,COLUMN(B37),0),"")</f>
        <v/>
      </c>
      <c r="D80" s="524" t="str">
        <f>IFERROR(VLOOKUP($B80,Hinw_Abw!$J:$L,COLUMN(#REF!),0),"")</f>
        <v/>
      </c>
      <c r="E80" s="524"/>
      <c r="F80" s="524"/>
      <c r="G80" s="55"/>
      <c r="H80" s="190">
        <v>25</v>
      </c>
      <c r="I80" s="191" t="str">
        <f ca="1">IFERROR(VLOOKUP($H80,Hinw_Abw!$F:$H,COLUMN(B37),0),"")</f>
        <v/>
      </c>
      <c r="J80" s="191" t="str">
        <f ca="1">IFERROR(VLOOKUP($H80,Hinw_Abw!$F:$H,COLUMN(C37),0),"")</f>
        <v/>
      </c>
      <c r="K80" s="55"/>
    </row>
    <row r="81" spans="1:11" s="192" customFormat="1" ht="45" customHeight="1" x14ac:dyDescent="0.25">
      <c r="A81" s="55"/>
      <c r="B81" s="188">
        <v>26</v>
      </c>
      <c r="C81" s="189" t="str">
        <f ca="1">IFERROR(VLOOKUP($B81,Hinw_Abw!$J:$L,COLUMN(B38),0),"")</f>
        <v/>
      </c>
      <c r="D81" s="524" t="str">
        <f ca="1">IFERROR(VLOOKUP($B81,Hinw_Abw!$J:$L,COLUMN(C37),0),"")</f>
        <v/>
      </c>
      <c r="E81" s="524"/>
      <c r="F81" s="524"/>
      <c r="G81" s="55"/>
      <c r="H81" s="190">
        <v>26</v>
      </c>
      <c r="I81" s="191" t="str">
        <f ca="1">IFERROR(VLOOKUP($H81,Hinw_Abw!$F:$H,COLUMN(B38),0),"")</f>
        <v/>
      </c>
      <c r="J81" s="191" t="str">
        <f ca="1">IFERROR(VLOOKUP($H81,Hinw_Abw!$F:$H,COLUMN(C37),0),"")</f>
        <v/>
      </c>
      <c r="K81" s="55"/>
    </row>
    <row r="82" spans="1:11" s="192" customFormat="1" ht="45" customHeight="1" x14ac:dyDescent="0.25">
      <c r="A82" s="55"/>
      <c r="B82" s="188">
        <v>27</v>
      </c>
      <c r="C82" s="189" t="str">
        <f ca="1">IFERROR(VLOOKUP($B82,Hinw_Abw!$J:$L,COLUMN(B39),0),"")</f>
        <v/>
      </c>
      <c r="D82" s="524" t="str">
        <f ca="1">IFERROR(VLOOKUP($B82,Hinw_Abw!$J:$L,COLUMN(C39),0),"")</f>
        <v/>
      </c>
      <c r="E82" s="524"/>
      <c r="F82" s="524"/>
      <c r="G82" s="55"/>
      <c r="H82" s="190">
        <v>27</v>
      </c>
      <c r="I82" s="191" t="str">
        <f ca="1">IFERROR(VLOOKUP($H82,Hinw_Abw!$F:$H,COLUMN(B39),0),"")</f>
        <v/>
      </c>
      <c r="J82" s="191" t="str">
        <f ca="1">IFERROR(VLOOKUP($H82,Hinw_Abw!$F:$H,COLUMN(C39),0),"")</f>
        <v/>
      </c>
      <c r="K82" s="55"/>
    </row>
    <row r="83" spans="1:11" s="192" customFormat="1" ht="45" customHeight="1" x14ac:dyDescent="0.25">
      <c r="A83" s="55"/>
      <c r="B83" s="188">
        <v>28</v>
      </c>
      <c r="C83" s="189" t="str">
        <f ca="1">IFERROR(VLOOKUP($B83,Hinw_Abw!$J:$L,COLUMN(B40),0),"")</f>
        <v/>
      </c>
      <c r="D83" s="524" t="str">
        <f ca="1">IFERROR(VLOOKUP($B83,Hinw_Abw!$J:$L,COLUMN(C40),0),"")</f>
        <v/>
      </c>
      <c r="E83" s="524"/>
      <c r="F83" s="524"/>
      <c r="G83" s="55"/>
      <c r="H83" s="190">
        <v>28</v>
      </c>
      <c r="I83" s="191" t="str">
        <f ca="1">IFERROR(VLOOKUP($H83,Hinw_Abw!$F:$H,COLUMN(B40),0),"")</f>
        <v/>
      </c>
      <c r="J83" s="191" t="str">
        <f ca="1">IFERROR(VLOOKUP($H83,Hinw_Abw!$F:$H,COLUMN(C40),0),"")</f>
        <v/>
      </c>
      <c r="K83" s="55"/>
    </row>
    <row r="84" spans="1:11" s="192" customFormat="1" ht="45" customHeight="1" x14ac:dyDescent="0.25">
      <c r="A84" s="55"/>
      <c r="B84" s="188">
        <v>29</v>
      </c>
      <c r="C84" s="189" t="str">
        <f ca="1">IFERROR(VLOOKUP($B84,Hinw_Abw!$J:$L,COLUMN(B45),0),"")</f>
        <v/>
      </c>
      <c r="D84" s="524" t="str">
        <f ca="1">IFERROR(VLOOKUP($B84,Hinw_Abw!$J:$L,COLUMN(C45),0),"")</f>
        <v/>
      </c>
      <c r="E84" s="524"/>
      <c r="F84" s="524"/>
      <c r="G84" s="55"/>
      <c r="H84" s="190">
        <v>29</v>
      </c>
      <c r="I84" s="191" t="str">
        <f ca="1">IFERROR(VLOOKUP($H84,Hinw_Abw!$F:$H,COLUMN(B45),0),"")</f>
        <v/>
      </c>
      <c r="J84" s="191" t="str">
        <f ca="1">IFERROR(VLOOKUP($H84,Hinw_Abw!$F:$H,COLUMN(C45),0),"")</f>
        <v/>
      </c>
      <c r="K84" s="55"/>
    </row>
    <row r="85" spans="1:11" s="192" customFormat="1" ht="45" customHeight="1" x14ac:dyDescent="0.25">
      <c r="A85" s="55"/>
      <c r="B85" s="188">
        <v>30</v>
      </c>
      <c r="C85" s="189" t="str">
        <f ca="1">IFERROR(VLOOKUP($B85,Hinw_Abw!$J:$L,COLUMN(B46),0),"")</f>
        <v/>
      </c>
      <c r="D85" s="524" t="str">
        <f ca="1">IFERROR(VLOOKUP($B85,Hinw_Abw!$J:$L,COLUMN(C46),0),"")</f>
        <v/>
      </c>
      <c r="E85" s="524"/>
      <c r="F85" s="524"/>
      <c r="G85" s="55"/>
      <c r="H85" s="190">
        <v>30</v>
      </c>
      <c r="I85" s="191" t="str">
        <f ca="1">IFERROR(VLOOKUP($H85,Hinw_Abw!$F:$H,COLUMN(B46),0),"")</f>
        <v/>
      </c>
      <c r="J85" s="191" t="str">
        <f ca="1">IFERROR(VLOOKUP($H85,Hinw_Abw!$F:$H,COLUMN(C46),0),"")</f>
        <v/>
      </c>
      <c r="K85" s="55"/>
    </row>
    <row r="86" spans="1:11" s="192" customFormat="1" ht="45" customHeight="1" x14ac:dyDescent="0.25">
      <c r="A86" s="55"/>
      <c r="B86" s="188">
        <v>31</v>
      </c>
      <c r="C86" s="189" t="str">
        <f ca="1">IFERROR(VLOOKUP($B86,Hinw_Abw!$J:$L,COLUMN(B47),0),"")</f>
        <v/>
      </c>
      <c r="D86" s="524" t="str">
        <f ca="1">IFERROR(VLOOKUP($B86,Hinw_Abw!$J:$L,COLUMN(C47),0),"")</f>
        <v/>
      </c>
      <c r="E86" s="524"/>
      <c r="F86" s="524"/>
      <c r="G86" s="55"/>
      <c r="H86" s="190">
        <v>31</v>
      </c>
      <c r="I86" s="191" t="str">
        <f ca="1">IFERROR(VLOOKUP($H86,Hinw_Abw!$F:$H,COLUMN(B47),0),"")</f>
        <v/>
      </c>
      <c r="J86" s="191" t="str">
        <f ca="1">IFERROR(VLOOKUP($H86,Hinw_Abw!$F:$H,COLUMN(C47),0),"")</f>
        <v/>
      </c>
      <c r="K86" s="55"/>
    </row>
    <row r="87" spans="1:11" s="192" customFormat="1" ht="45" customHeight="1" x14ac:dyDescent="0.25">
      <c r="A87" s="55"/>
      <c r="B87" s="188">
        <v>32</v>
      </c>
      <c r="C87" s="189" t="str">
        <f ca="1">IFERROR(VLOOKUP($B87,Hinw_Abw!$J:$L,COLUMN(B48),0),"")</f>
        <v/>
      </c>
      <c r="D87" s="524" t="str">
        <f ca="1">IFERROR(VLOOKUP($B87,Hinw_Abw!$J:$L,COLUMN(C48),0),"")</f>
        <v/>
      </c>
      <c r="E87" s="524"/>
      <c r="F87" s="524"/>
      <c r="G87" s="55"/>
      <c r="H87" s="190">
        <v>32</v>
      </c>
      <c r="I87" s="191" t="str">
        <f ca="1">IFERROR(VLOOKUP($H87,Hinw_Abw!$F:$H,COLUMN(B48),0),"")</f>
        <v/>
      </c>
      <c r="J87" s="191" t="str">
        <f ca="1">IFERROR(VLOOKUP($H87,Hinw_Abw!$F:$H,COLUMN(C48),0),"")</f>
        <v/>
      </c>
      <c r="K87" s="55"/>
    </row>
    <row r="88" spans="1:11" s="192" customFormat="1" ht="45" customHeight="1" x14ac:dyDescent="0.25">
      <c r="A88" s="55"/>
      <c r="B88" s="188">
        <v>33</v>
      </c>
      <c r="C88" s="189" t="str">
        <f ca="1">IFERROR(VLOOKUP($B88,Hinw_Abw!$J:$L,COLUMN(B49),0),"")</f>
        <v/>
      </c>
      <c r="D88" s="524" t="str">
        <f ca="1">IFERROR(VLOOKUP($B88,Hinw_Abw!$J:$L,COLUMN(C49),0),"")</f>
        <v/>
      </c>
      <c r="E88" s="524"/>
      <c r="F88" s="524"/>
      <c r="G88" s="55"/>
      <c r="H88" s="190">
        <v>33</v>
      </c>
      <c r="I88" s="191" t="str">
        <f ca="1">IFERROR(VLOOKUP($H88,Hinw_Abw!$F:$H,COLUMN(B49),0),"")</f>
        <v/>
      </c>
      <c r="J88" s="191" t="str">
        <f ca="1">IFERROR(VLOOKUP($H88,Hinw_Abw!$F:$H,COLUMN(C49),0),"")</f>
        <v/>
      </c>
      <c r="K88" s="55"/>
    </row>
    <row r="89" spans="1:11" s="192" customFormat="1" ht="45" customHeight="1" x14ac:dyDescent="0.25">
      <c r="A89" s="55"/>
      <c r="B89" s="188">
        <v>34</v>
      </c>
      <c r="C89" s="189" t="str">
        <f ca="1">IFERROR(VLOOKUP($B89,Hinw_Abw!$J:$L,COLUMN(B50),0),"")</f>
        <v/>
      </c>
      <c r="D89" s="524" t="str">
        <f ca="1">IFERROR(VLOOKUP($B89,Hinw_Abw!$J:$L,COLUMN(C50),0),"")</f>
        <v/>
      </c>
      <c r="E89" s="524"/>
      <c r="F89" s="524"/>
      <c r="G89" s="55"/>
      <c r="H89" s="190">
        <v>34</v>
      </c>
      <c r="I89" s="191" t="str">
        <f ca="1">IFERROR(VLOOKUP($H89,Hinw_Abw!$F:$H,COLUMN(B50),0),"")</f>
        <v/>
      </c>
      <c r="J89" s="191" t="str">
        <f ca="1">IFERROR(VLOOKUP($H89,Hinw_Abw!$F:$H,COLUMN(C50),0),"")</f>
        <v/>
      </c>
      <c r="K89" s="55"/>
    </row>
    <row r="90" spans="1:11" s="192" customFormat="1" ht="45" customHeight="1" x14ac:dyDescent="0.25">
      <c r="A90" s="55"/>
      <c r="B90" s="188">
        <v>35</v>
      </c>
      <c r="C90" s="189" t="str">
        <f ca="1">IFERROR(VLOOKUP($B90,Hinw_Abw!$J:$L,COLUMN(B51),0),"")</f>
        <v/>
      </c>
      <c r="D90" s="524" t="str">
        <f ca="1">IFERROR(VLOOKUP($B90,Hinw_Abw!$J:$L,COLUMN(C51),0),"")</f>
        <v/>
      </c>
      <c r="E90" s="524"/>
      <c r="F90" s="524"/>
      <c r="G90" s="55"/>
      <c r="H90" s="190">
        <v>35</v>
      </c>
      <c r="I90" s="191" t="str">
        <f ca="1">IFERROR(VLOOKUP($H90,Hinw_Abw!$F:$H,COLUMN(B51),0),"")</f>
        <v/>
      </c>
      <c r="J90" s="191" t="str">
        <f ca="1">IFERROR(VLOOKUP($H90,Hinw_Abw!$F:$H,COLUMN(C51),0),"")</f>
        <v/>
      </c>
      <c r="K90" s="55"/>
    </row>
    <row r="91" spans="1:11" s="192" customFormat="1" ht="45" customHeight="1" x14ac:dyDescent="0.25">
      <c r="A91" s="55"/>
      <c r="B91" s="188">
        <v>36</v>
      </c>
      <c r="C91" s="189" t="str">
        <f ca="1">IFERROR(VLOOKUP($B91,Hinw_Abw!$J:$L,COLUMN(B52),0),"")</f>
        <v/>
      </c>
      <c r="D91" s="524" t="str">
        <f ca="1">IFERROR(VLOOKUP($B91,Hinw_Abw!$J:$L,COLUMN(C52),0),"")</f>
        <v/>
      </c>
      <c r="E91" s="524"/>
      <c r="F91" s="524"/>
      <c r="G91" s="55"/>
      <c r="H91" s="190">
        <v>36</v>
      </c>
      <c r="I91" s="191" t="str">
        <f ca="1">IFERROR(VLOOKUP($H91,Hinw_Abw!$F:$H,COLUMN(B52),0),"")</f>
        <v/>
      </c>
      <c r="J91" s="191" t="str">
        <f ca="1">IFERROR(VLOOKUP($H91,Hinw_Abw!$F:$H,COLUMN(C52),0),"")</f>
        <v/>
      </c>
      <c r="K91" s="55"/>
    </row>
    <row r="92" spans="1:11" s="192" customFormat="1" ht="45" customHeight="1" x14ac:dyDescent="0.25">
      <c r="A92" s="55"/>
      <c r="B92" s="188">
        <v>37</v>
      </c>
      <c r="C92" s="189" t="str">
        <f ca="1">IFERROR(VLOOKUP($B92,Hinw_Abw!$J:$L,COLUMN(B53),0),"")</f>
        <v/>
      </c>
      <c r="D92" s="524" t="str">
        <f ca="1">IFERROR(VLOOKUP($B92,Hinw_Abw!$J:$L,COLUMN(C53),0),"")</f>
        <v/>
      </c>
      <c r="E92" s="524"/>
      <c r="F92" s="524"/>
      <c r="G92" s="55"/>
      <c r="H92" s="190">
        <v>37</v>
      </c>
      <c r="I92" s="191" t="str">
        <f ca="1">IFERROR(VLOOKUP($H92,Hinw_Abw!$F:$H,COLUMN(B53),0),"")</f>
        <v/>
      </c>
      <c r="J92" s="191" t="str">
        <f ca="1">IFERROR(VLOOKUP($H92,Hinw_Abw!$F:$H,COLUMN(C53),0),"")</f>
        <v/>
      </c>
      <c r="K92" s="55"/>
    </row>
    <row r="93" spans="1:11" s="192" customFormat="1" ht="45" customHeight="1" x14ac:dyDescent="0.25">
      <c r="A93" s="55"/>
      <c r="B93" s="188">
        <v>38</v>
      </c>
      <c r="C93" s="189" t="str">
        <f ca="1">IFERROR(VLOOKUP($B93,Hinw_Abw!$J:$L,COLUMN(B54),0),"")</f>
        <v/>
      </c>
      <c r="D93" s="524" t="str">
        <f ca="1">IFERROR(VLOOKUP($B93,Hinw_Abw!$J:$L,COLUMN(C54),0),"")</f>
        <v/>
      </c>
      <c r="E93" s="524"/>
      <c r="F93" s="524"/>
      <c r="G93" s="55"/>
      <c r="H93" s="190">
        <v>38</v>
      </c>
      <c r="I93" s="191" t="str">
        <f ca="1">IFERROR(VLOOKUP($H93,Hinw_Abw!$F:$H,COLUMN(B54),0),"")</f>
        <v/>
      </c>
      <c r="J93" s="191" t="str">
        <f ca="1">IFERROR(VLOOKUP($H93,Hinw_Abw!$F:$H,COLUMN(C54),0),"")</f>
        <v/>
      </c>
      <c r="K93" s="55"/>
    </row>
    <row r="94" spans="1:11" s="192" customFormat="1" ht="45" customHeight="1" x14ac:dyDescent="0.25">
      <c r="A94" s="55"/>
      <c r="B94" s="188">
        <v>39</v>
      </c>
      <c r="C94" s="189" t="str">
        <f ca="1">IFERROR(VLOOKUP($B94,Hinw_Abw!$J:$L,COLUMN(B55),0),"")</f>
        <v/>
      </c>
      <c r="D94" s="524" t="str">
        <f ca="1">IFERROR(VLOOKUP($B94,Hinw_Abw!$J:$L,COLUMN(C55),0),"")</f>
        <v/>
      </c>
      <c r="E94" s="524"/>
      <c r="F94" s="524"/>
      <c r="G94" s="55"/>
      <c r="H94" s="190">
        <v>39</v>
      </c>
      <c r="I94" s="191" t="str">
        <f ca="1">IFERROR(VLOOKUP($H94,Hinw_Abw!$F:$H,COLUMN(B55),0),"")</f>
        <v/>
      </c>
      <c r="J94" s="191" t="str">
        <f ca="1">IFERROR(VLOOKUP($H94,Hinw_Abw!$F:$H,COLUMN(C55),0),"")</f>
        <v/>
      </c>
      <c r="K94" s="55"/>
    </row>
    <row r="95" spans="1:11" s="192" customFormat="1" ht="45" hidden="1" customHeight="1" x14ac:dyDescent="0.25">
      <c r="A95" s="55"/>
      <c r="B95" s="188">
        <v>40</v>
      </c>
      <c r="C95" s="189" t="str">
        <f ca="1">IFERROR(VLOOKUP($B95,Hinw_Abw!$J:$L,COLUMN(B56),0),"")</f>
        <v/>
      </c>
      <c r="D95" s="524" t="str">
        <f ca="1">IFERROR(VLOOKUP($B95,Hinw_Abw!$J:$L,COLUMN(C56),0),"")</f>
        <v/>
      </c>
      <c r="E95" s="524"/>
      <c r="F95" s="524"/>
      <c r="G95" s="55"/>
      <c r="H95" s="190">
        <v>40</v>
      </c>
      <c r="I95" s="191" t="str">
        <f ca="1">IFERROR(VLOOKUP($H95,Hinw_Abw!$F:$H,COLUMN(B56),0),"")</f>
        <v/>
      </c>
      <c r="J95" s="191" t="str">
        <f ca="1">IFERROR(VLOOKUP($H95,Hinw_Abw!$F:$H,COLUMN(C56),0),"")</f>
        <v/>
      </c>
      <c r="K95" s="55"/>
    </row>
    <row r="96" spans="1:11" s="192" customFormat="1" ht="45" hidden="1" customHeight="1" x14ac:dyDescent="0.25">
      <c r="A96" s="55"/>
      <c r="B96" s="188">
        <v>41</v>
      </c>
      <c r="C96" s="189" t="str">
        <f ca="1">IFERROR(VLOOKUP($B96,Hinw_Abw!$J:$L,COLUMN(B57),0),"")</f>
        <v/>
      </c>
      <c r="D96" s="524" t="str">
        <f ca="1">IFERROR(VLOOKUP($B96,Hinw_Abw!$J:$L,COLUMN(C57),0),"")</f>
        <v/>
      </c>
      <c r="E96" s="524"/>
      <c r="F96" s="524"/>
      <c r="G96" s="55"/>
      <c r="H96" s="190">
        <v>41</v>
      </c>
      <c r="I96" s="191" t="str">
        <f ca="1">IFERROR(VLOOKUP($H96,Hinw_Abw!$F:$H,COLUMN(B57),0),"")</f>
        <v/>
      </c>
      <c r="J96" s="191" t="str">
        <f ca="1">IFERROR(VLOOKUP($H96,Hinw_Abw!$F:$H,COLUMN(C57),0),"")</f>
        <v/>
      </c>
      <c r="K96" s="55"/>
    </row>
    <row r="97" spans="1:11" s="192" customFormat="1" ht="45" hidden="1" customHeight="1" x14ac:dyDescent="0.25">
      <c r="A97" s="55"/>
      <c r="B97" s="188">
        <v>42</v>
      </c>
      <c r="C97" s="189" t="str">
        <f ca="1">IFERROR(VLOOKUP($B97,Hinw_Abw!$J:$L,COLUMN(B58),0),"")</f>
        <v/>
      </c>
      <c r="D97" s="524" t="str">
        <f ca="1">IFERROR(VLOOKUP($B97,Hinw_Abw!$J:$L,COLUMN(C58),0),"")</f>
        <v/>
      </c>
      <c r="E97" s="524"/>
      <c r="F97" s="524"/>
      <c r="G97" s="55"/>
      <c r="H97" s="190">
        <v>42</v>
      </c>
      <c r="I97" s="191" t="str">
        <f ca="1">IFERROR(VLOOKUP($H97,Hinw_Abw!$F:$H,COLUMN(B58),0),"")</f>
        <v/>
      </c>
      <c r="J97" s="191" t="str">
        <f ca="1">IFERROR(VLOOKUP($H97,Hinw_Abw!$F:$H,COLUMN(C58),0),"")</f>
        <v/>
      </c>
      <c r="K97" s="55"/>
    </row>
    <row r="98" spans="1:11" s="192" customFormat="1" ht="45" hidden="1" customHeight="1" x14ac:dyDescent="0.25">
      <c r="A98" s="55"/>
      <c r="B98" s="188">
        <v>43</v>
      </c>
      <c r="C98" s="189" t="str">
        <f ca="1">IFERROR(VLOOKUP($B98,Hinw_Abw!$J:$L,COLUMN(B59),0),"")</f>
        <v/>
      </c>
      <c r="D98" s="524" t="str">
        <f ca="1">IFERROR(VLOOKUP($B98,Hinw_Abw!$J:$L,COLUMN(C59),0),"")</f>
        <v/>
      </c>
      <c r="E98" s="524"/>
      <c r="F98" s="524"/>
      <c r="G98" s="55"/>
      <c r="H98" s="190">
        <v>43</v>
      </c>
      <c r="I98" s="191" t="str">
        <f ca="1">IFERROR(VLOOKUP($H98,Hinw_Abw!$F:$H,COLUMN(B59),0),"")</f>
        <v/>
      </c>
      <c r="J98" s="191" t="str">
        <f ca="1">IFERROR(VLOOKUP($H98,Hinw_Abw!$F:$H,COLUMN(C59),0),"")</f>
        <v/>
      </c>
      <c r="K98" s="55"/>
    </row>
    <row r="99" spans="1:11" s="192" customFormat="1" ht="45" hidden="1" customHeight="1" x14ac:dyDescent="0.25">
      <c r="A99" s="55"/>
      <c r="B99" s="188">
        <v>44</v>
      </c>
      <c r="C99" s="189" t="str">
        <f ca="1">IFERROR(VLOOKUP($B99,Hinw_Abw!$J:$L,COLUMN(B60),0),"")</f>
        <v/>
      </c>
      <c r="D99" s="524" t="str">
        <f ca="1">IFERROR(VLOOKUP($B99,Hinw_Abw!$J:$L,COLUMN(C60),0),"")</f>
        <v/>
      </c>
      <c r="E99" s="524"/>
      <c r="F99" s="524"/>
      <c r="G99" s="55"/>
      <c r="H99" s="190">
        <v>44</v>
      </c>
      <c r="I99" s="191" t="str">
        <f ca="1">IFERROR(VLOOKUP($H99,Hinw_Abw!$F:$H,COLUMN(B60),0),"")</f>
        <v/>
      </c>
      <c r="J99" s="191" t="str">
        <f ca="1">IFERROR(VLOOKUP($H99,Hinw_Abw!$F:$H,COLUMN(C60),0),"")</f>
        <v/>
      </c>
      <c r="K99" s="55"/>
    </row>
    <row r="100" spans="1:11" s="192" customFormat="1" ht="45" hidden="1" customHeight="1" x14ac:dyDescent="0.25">
      <c r="A100" s="55"/>
      <c r="B100" s="188">
        <v>45</v>
      </c>
      <c r="C100" s="189" t="str">
        <f ca="1">IFERROR(VLOOKUP($B100,Hinw_Abw!$J:$L,COLUMN(B61),0),"")</f>
        <v/>
      </c>
      <c r="D100" s="524" t="str">
        <f ca="1">IFERROR(VLOOKUP($B100,Hinw_Abw!$J:$L,COLUMN(C61),0),"")</f>
        <v/>
      </c>
      <c r="E100" s="524"/>
      <c r="F100" s="524"/>
      <c r="G100" s="55"/>
      <c r="H100" s="190">
        <v>45</v>
      </c>
      <c r="I100" s="191" t="str">
        <f ca="1">IFERROR(VLOOKUP($H100,Hinw_Abw!$F:$H,COLUMN(B61),0),"")</f>
        <v/>
      </c>
      <c r="J100" s="191" t="str">
        <f ca="1">IFERROR(VLOOKUP($H100,Hinw_Abw!$F:$H,COLUMN(C61),0),"")</f>
        <v/>
      </c>
      <c r="K100" s="55"/>
    </row>
    <row r="101" spans="1:11" s="192" customFormat="1" ht="45" hidden="1" customHeight="1" x14ac:dyDescent="0.25">
      <c r="A101" s="55"/>
      <c r="B101" s="188">
        <v>46</v>
      </c>
      <c r="C101" s="189" t="str">
        <f ca="1">IFERROR(VLOOKUP($B101,Hinw_Abw!$J:$L,COLUMN(B62),0),"")</f>
        <v/>
      </c>
      <c r="D101" s="524" t="str">
        <f ca="1">IFERROR(VLOOKUP($B101,Hinw_Abw!$J:$L,COLUMN(C62),0),"")</f>
        <v/>
      </c>
      <c r="E101" s="524"/>
      <c r="F101" s="524"/>
      <c r="G101" s="55"/>
      <c r="H101" s="190">
        <v>46</v>
      </c>
      <c r="I101" s="191" t="str">
        <f ca="1">IFERROR(VLOOKUP($H101,Hinw_Abw!$F:$H,COLUMN(B62),0),"")</f>
        <v/>
      </c>
      <c r="J101" s="191" t="str">
        <f ca="1">IFERROR(VLOOKUP($H101,Hinw_Abw!$F:$H,COLUMN(C62),0),"")</f>
        <v/>
      </c>
      <c r="K101" s="55"/>
    </row>
    <row r="102" spans="1:11" s="192" customFormat="1" ht="45" hidden="1" customHeight="1" x14ac:dyDescent="0.25">
      <c r="A102" s="55"/>
      <c r="B102" s="188">
        <v>47</v>
      </c>
      <c r="C102" s="189" t="str">
        <f ca="1">IFERROR(VLOOKUP($B102,Hinw_Abw!$J:$L,COLUMN(B63),0),"")</f>
        <v/>
      </c>
      <c r="D102" s="524" t="str">
        <f ca="1">IFERROR(VLOOKUP($B102,Hinw_Abw!$J:$L,COLUMN(C63),0),"")</f>
        <v/>
      </c>
      <c r="E102" s="524"/>
      <c r="F102" s="524"/>
      <c r="G102" s="55"/>
      <c r="H102" s="190">
        <v>47</v>
      </c>
      <c r="I102" s="191" t="str">
        <f ca="1">IFERROR(VLOOKUP($H102,Hinw_Abw!$F:$H,COLUMN(B63),0),"")</f>
        <v/>
      </c>
      <c r="J102" s="191" t="str">
        <f ca="1">IFERROR(VLOOKUP($H102,Hinw_Abw!$F:$H,COLUMN(C63),0),"")</f>
        <v/>
      </c>
      <c r="K102" s="55"/>
    </row>
    <row r="103" spans="1:11" s="192" customFormat="1" ht="45" hidden="1" customHeight="1" x14ac:dyDescent="0.25">
      <c r="A103" s="55"/>
      <c r="B103" s="188">
        <v>48</v>
      </c>
      <c r="C103" s="189" t="str">
        <f ca="1">IFERROR(VLOOKUP($B103,Hinw_Abw!$J:$L,COLUMN(B64),0),"")</f>
        <v/>
      </c>
      <c r="D103" s="524" t="str">
        <f ca="1">IFERROR(VLOOKUP($B103,Hinw_Abw!$J:$L,COLUMN(C64),0),"")</f>
        <v/>
      </c>
      <c r="E103" s="524"/>
      <c r="F103" s="524"/>
      <c r="G103" s="55"/>
      <c r="H103" s="190">
        <v>48</v>
      </c>
      <c r="I103" s="191" t="str">
        <f ca="1">IFERROR(VLOOKUP($H103,Hinw_Abw!$F:$H,COLUMN(B64),0),"")</f>
        <v/>
      </c>
      <c r="J103" s="191" t="str">
        <f ca="1">IFERROR(VLOOKUP($H103,Hinw_Abw!$F:$H,COLUMN(C64),0),"")</f>
        <v/>
      </c>
      <c r="K103" s="55"/>
    </row>
    <row r="104" spans="1:11" s="192" customFormat="1" ht="45" hidden="1" customHeight="1" x14ac:dyDescent="0.25">
      <c r="A104" s="55"/>
      <c r="B104" s="188">
        <v>49</v>
      </c>
      <c r="C104" s="189" t="str">
        <f ca="1">IFERROR(VLOOKUP($B104,Hinw_Abw!$J:$L,COLUMN(B65),0),"")</f>
        <v/>
      </c>
      <c r="D104" s="524" t="str">
        <f ca="1">IFERROR(VLOOKUP($B104,Hinw_Abw!$J:$L,COLUMN(C65),0),"")</f>
        <v/>
      </c>
      <c r="E104" s="524"/>
      <c r="F104" s="524"/>
      <c r="G104" s="55"/>
      <c r="H104" s="190">
        <v>49</v>
      </c>
      <c r="I104" s="191" t="str">
        <f ca="1">IFERROR(VLOOKUP($H104,Hinw_Abw!$F:$H,COLUMN(B65),0),"")</f>
        <v/>
      </c>
      <c r="J104" s="191" t="str">
        <f ca="1">IFERROR(VLOOKUP($H104,Hinw_Abw!$F:$H,COLUMN(C65),0),"")</f>
        <v/>
      </c>
      <c r="K104" s="55"/>
    </row>
    <row r="105" spans="1:11" s="192" customFormat="1" ht="45" hidden="1" customHeight="1" x14ac:dyDescent="0.25">
      <c r="A105" s="55"/>
      <c r="B105" s="188">
        <v>50</v>
      </c>
      <c r="C105" s="189" t="str">
        <f ca="1">IFERROR(VLOOKUP($B105,Hinw_Abw!$J:$L,COLUMN(B66),0),"")</f>
        <v/>
      </c>
      <c r="D105" s="524" t="str">
        <f ca="1">IFERROR(VLOOKUP($B105,Hinw_Abw!$J:$L,COLUMN(C66),0),"")</f>
        <v/>
      </c>
      <c r="E105" s="524"/>
      <c r="F105" s="524"/>
      <c r="G105" s="55"/>
      <c r="H105" s="190">
        <v>50</v>
      </c>
      <c r="I105" s="191" t="str">
        <f ca="1">IFERROR(VLOOKUP($H105,Hinw_Abw!$F:$H,COLUMN(B66),0),"")</f>
        <v/>
      </c>
      <c r="J105" s="191" t="str">
        <f ca="1">IFERROR(VLOOKUP($H105,Hinw_Abw!$F:$H,COLUMN(C66),0),"")</f>
        <v/>
      </c>
      <c r="K105" s="55"/>
    </row>
  </sheetData>
  <sheetProtection algorithmName="SHA-512" hashValue="Ei4ITta/WQqJ5Ib0OIRa4et+J1UlUqwCTpWSFnPYY83FLZg7BTDoy4V6yGjz2KSfERhe+75OE2DDu5jSSjeiIg==" saltValue="AMfHAxmhnrrdbJLQ1w9Lvw==" spinCount="100000" sheet="1" selectLockedCells="1"/>
  <mergeCells count="89">
    <mergeCell ref="F41:G41"/>
    <mergeCell ref="H41:J41"/>
    <mergeCell ref="D42:D43"/>
    <mergeCell ref="F42:G42"/>
    <mergeCell ref="H42:J42"/>
    <mergeCell ref="F43:G43"/>
    <mergeCell ref="H43:J43"/>
    <mergeCell ref="D102:F102"/>
    <mergeCell ref="D103:F103"/>
    <mergeCell ref="D104:F104"/>
    <mergeCell ref="D105:F105"/>
    <mergeCell ref="D96:F96"/>
    <mergeCell ref="D97:F97"/>
    <mergeCell ref="D98:F98"/>
    <mergeCell ref="D99:F99"/>
    <mergeCell ref="D100:F100"/>
    <mergeCell ref="D101:F101"/>
    <mergeCell ref="D95:F95"/>
    <mergeCell ref="D84:F84"/>
    <mergeCell ref="D85:F85"/>
    <mergeCell ref="D86:F86"/>
    <mergeCell ref="D87:F87"/>
    <mergeCell ref="D88:F88"/>
    <mergeCell ref="D89:F89"/>
    <mergeCell ref="D90:F90"/>
    <mergeCell ref="D91:F91"/>
    <mergeCell ref="D92:F92"/>
    <mergeCell ref="D93:F93"/>
    <mergeCell ref="D94:F94"/>
    <mergeCell ref="D83:F83"/>
    <mergeCell ref="D76:F76"/>
    <mergeCell ref="D77:F77"/>
    <mergeCell ref="D78:F78"/>
    <mergeCell ref="D79:F79"/>
    <mergeCell ref="D80:F80"/>
    <mergeCell ref="D81:F81"/>
    <mergeCell ref="D82:F82"/>
    <mergeCell ref="D58:F58"/>
    <mergeCell ref="D71:F71"/>
    <mergeCell ref="D60:F60"/>
    <mergeCell ref="D61:F61"/>
    <mergeCell ref="D62:F62"/>
    <mergeCell ref="D63:F63"/>
    <mergeCell ref="D64:F64"/>
    <mergeCell ref="D65:F65"/>
    <mergeCell ref="D66:F66"/>
    <mergeCell ref="D67:F67"/>
    <mergeCell ref="D68:F68"/>
    <mergeCell ref="D69:F69"/>
    <mergeCell ref="D70:F70"/>
    <mergeCell ref="B45:B48"/>
    <mergeCell ref="C45:J48"/>
    <mergeCell ref="C26:E26"/>
    <mergeCell ref="F26:G26"/>
    <mergeCell ref="H26:J26"/>
    <mergeCell ref="C34:E34"/>
    <mergeCell ref="F34:H34"/>
    <mergeCell ref="I34:J34"/>
    <mergeCell ref="C35:E35"/>
    <mergeCell ref="F35:H35"/>
    <mergeCell ref="I35:J35"/>
    <mergeCell ref="F39:G39"/>
    <mergeCell ref="H39:J39"/>
    <mergeCell ref="F40:G40"/>
    <mergeCell ref="H40:J40"/>
    <mergeCell ref="B42:B43"/>
    <mergeCell ref="E15:G15"/>
    <mergeCell ref="E16:J16"/>
    <mergeCell ref="E17:J17"/>
    <mergeCell ref="E18:J18"/>
    <mergeCell ref="E19:F19"/>
    <mergeCell ref="G19:J19"/>
    <mergeCell ref="H15:I15"/>
    <mergeCell ref="D75:F75"/>
    <mergeCell ref="D74:F74"/>
    <mergeCell ref="D73:F73"/>
    <mergeCell ref="D72:F72"/>
    <mergeCell ref="E20:J20"/>
    <mergeCell ref="F22:G22"/>
    <mergeCell ref="H22:J22"/>
    <mergeCell ref="F23:G23"/>
    <mergeCell ref="H23:J23"/>
    <mergeCell ref="F24:G24"/>
    <mergeCell ref="H24:J24"/>
    <mergeCell ref="D59:F59"/>
    <mergeCell ref="C50:J50"/>
    <mergeCell ref="D55:F55"/>
    <mergeCell ref="D56:F56"/>
    <mergeCell ref="D57:F57"/>
  </mergeCells>
  <conditionalFormatting sqref="B55:F56">
    <cfRule type="expression" dxfId="7" priority="4">
      <formula>AND($C$56="",$D$56="")</formula>
    </cfRule>
  </conditionalFormatting>
  <conditionalFormatting sqref="B57:F105">
    <cfRule type="expression" dxfId="6" priority="3">
      <formula>AND($C57="",$D57="")</formula>
    </cfRule>
  </conditionalFormatting>
  <conditionalFormatting sqref="H55:J56">
    <cfRule type="expression" dxfId="5" priority="5">
      <formula>AND($I$56="",$J$56="")</formula>
    </cfRule>
  </conditionalFormatting>
  <conditionalFormatting sqref="H57:J105">
    <cfRule type="expression" dxfId="4" priority="6">
      <formula>AND($I57="",$J57="")</formula>
    </cfRule>
  </conditionalFormatting>
  <dataValidations count="2">
    <dataValidation type="list" allowBlank="1" showInputMessage="1" showErrorMessage="1" sqref="C50:J50" xr:uid="{00000000-0002-0000-0900-000000000000}">
      <formula1>$P$9:$P$13</formula1>
    </dataValidation>
    <dataValidation type="date" errorStyle="information" operator="greaterThan" allowBlank="1" showInputMessage="1" showErrorMessage="1" errorTitle="Datumseingabe erforderlich" error="Bitte Datumswert eingeben." sqref="C40 C43" xr:uid="{00000000-0002-0000-0900-000001000000}">
      <formula1>43466</formula1>
    </dataValidation>
  </dataValidations>
  <pageMargins left="0.70866141732283472" right="0.70866141732283472" top="0.78740157480314965" bottom="0.78740157480314965" header="0.31496062992125984" footer="0.31496062992125984"/>
  <pageSetup paperSize="9" scale="2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A68AED05-373D-4002-8307-A2407BCDD8F1}">
            <xm:f>versteckt!$G$2="ausblenden"</xm:f>
            <x14:dxf>
              <font>
                <color theme="0"/>
              </font>
              <fill>
                <patternFill patternType="solid">
                  <bgColor theme="0"/>
                </patternFill>
              </fill>
              <border>
                <left/>
                <right/>
                <top/>
                <bottom/>
                <vertical/>
                <horizontal/>
              </border>
            </x14:dxf>
          </x14:cfRule>
          <xm:sqref>A1:XFD1048576</xm:sqref>
        </x14:conditionalFormatting>
        <x14:conditionalFormatting xmlns:xm="http://schemas.microsoft.com/office/excel/2006/main">
          <x14:cfRule type="expression" priority="1" id="{5B737D7B-7DE5-4E62-806A-7836D27BC3FE}">
            <xm:f>versteckt!$G$2="ausblenden"</xm:f>
            <x14:dxf>
              <font>
                <color theme="1"/>
              </font>
              <fill>
                <patternFill>
                  <bgColor theme="0"/>
                </patternFill>
              </fill>
              <border>
                <left/>
                <right/>
                <top/>
                <bottom/>
                <vertical/>
                <horizontal/>
              </border>
            </x14:dxf>
          </x14:cfRule>
          <xm:sqref>B10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tabColor theme="5" tint="0.39997558519241921"/>
    <pageSetUpPr fitToPage="1"/>
  </sheetPr>
  <dimension ref="A1:U105"/>
  <sheetViews>
    <sheetView zoomScale="80" zoomScaleNormal="80" workbookViewId="0">
      <selection activeCell="C40" sqref="C40"/>
    </sheetView>
  </sheetViews>
  <sheetFormatPr baseColWidth="10" defaultColWidth="0" defaultRowHeight="15" zeroHeight="1" x14ac:dyDescent="0.25"/>
  <cols>
    <col min="1" max="1" width="4.7109375" style="1" customWidth="1"/>
    <col min="2" max="2" width="28.5703125" style="1" customWidth="1"/>
    <col min="3" max="3" width="21" style="1" customWidth="1"/>
    <col min="4" max="4" width="30.42578125" style="1" customWidth="1"/>
    <col min="5" max="5" width="18.42578125" style="1" customWidth="1"/>
    <col min="6" max="6" width="19.5703125" style="1" customWidth="1"/>
    <col min="7" max="7" width="19.42578125" style="1" customWidth="1"/>
    <col min="8" max="8" width="18.7109375" style="1" customWidth="1"/>
    <col min="9" max="9" width="24.140625" style="1" customWidth="1"/>
    <col min="10" max="10" width="58.28515625" style="1" customWidth="1"/>
    <col min="11" max="11" width="11.42578125" style="1" customWidth="1"/>
    <col min="12" max="12" width="0" style="1" hidden="1" customWidth="1"/>
    <col min="13" max="16384" width="11.42578125" hidden="1"/>
  </cols>
  <sheetData>
    <row r="1" spans="2:16" ht="35.1" customHeight="1" x14ac:dyDescent="0.45"/>
    <row r="2" spans="2:16" ht="14.25" x14ac:dyDescent="0.45"/>
    <row r="3" spans="2:16" ht="14.25" x14ac:dyDescent="0.45"/>
    <row r="4" spans="2:16" ht="14.25" x14ac:dyDescent="0.45"/>
    <row r="5" spans="2:16" ht="14.25" x14ac:dyDescent="0.45"/>
    <row r="6" spans="2:16" ht="14.25" x14ac:dyDescent="0.45"/>
    <row r="7" spans="2:16" ht="14.25" x14ac:dyDescent="0.45"/>
    <row r="8" spans="2:16" ht="14.25" x14ac:dyDescent="0.45">
      <c r="P8" t="s">
        <v>321</v>
      </c>
    </row>
    <row r="9" spans="2:16" ht="14.25" x14ac:dyDescent="0.45">
      <c r="P9" t="str">
        <f ca="1">CONCATENATE("Auf Grundlage der Erkenntnisse des Audits zur ",E20," wird durch das Auditteam empfohlen, die Zertifizierung ",IF(E20=versteckt!E7,"zu erteilen","aufrecht zu erhalten"),IF(Hinw_Abw!C11="keine",".",IF(Hinw_Abw!C11=1,", unter der Voraussetzung, dass die im Abweichungsprotokoll und in diesem Bericht beschriebene Abweichung fristgerecht und vollständig behoben wird.", ", unter der Voraussetzung, dass die im Abweichungsprotokoll und in diesem Bericht beschriebenen Abweichungen fristgerecht und vollständig behoben werden.")))</f>
        <v>Auf Grundlage der Erkenntnisse des Audits zur  wird durch das Auditteam empfohlen, die Zertifizierung aufrecht zu erhalten.</v>
      </c>
    </row>
    <row r="10" spans="2:16" ht="14.25" x14ac:dyDescent="0.45">
      <c r="P10" t="str">
        <f>CONCATENATE("Auf Grundlage der Erkenntnisse des Audits zur ",E20," wird durch das Auditteam keine Empfehlung zur Zertifizierung erteilt.")</f>
        <v>Auf Grundlage der Erkenntnisse des Audits zur  wird durch das Auditteam keine Empfehlung zur Zertifizierung erteilt.</v>
      </c>
    </row>
    <row r="11" spans="2:16" ht="21" x14ac:dyDescent="0.35">
      <c r="B11" s="174"/>
      <c r="P11" s="193" t="s">
        <v>514</v>
      </c>
    </row>
    <row r="12" spans="2:16" ht="21" x14ac:dyDescent="0.35">
      <c r="B12" s="174" t="s">
        <v>361</v>
      </c>
      <c r="P12" s="350" t="s">
        <v>529</v>
      </c>
    </row>
    <row r="13" spans="2:16" ht="15" customHeight="1" x14ac:dyDescent="0.25"/>
    <row r="14" spans="2:16" ht="14.25" x14ac:dyDescent="0.45"/>
    <row r="15" spans="2:16" x14ac:dyDescent="0.25">
      <c r="B15" s="3" t="s">
        <v>327</v>
      </c>
      <c r="D15" s="99" t="s">
        <v>328</v>
      </c>
      <c r="E15" s="525" t="s">
        <v>477</v>
      </c>
      <c r="F15" s="525"/>
      <c r="G15" s="525"/>
      <c r="H15" s="532" t="s">
        <v>2</v>
      </c>
      <c r="I15" s="533"/>
      <c r="J15" s="175" t="str">
        <f>CONCATENATE('Allgemeine Angaben'!D17,'Allgemeine Angaben'!E17)</f>
        <v>SEK-</v>
      </c>
    </row>
    <row r="16" spans="2:16" ht="32.25" customHeight="1" x14ac:dyDescent="0.45">
      <c r="D16" s="319" t="s">
        <v>203</v>
      </c>
      <c r="E16" s="525" t="str">
        <f>IF('Allgemeine Angaben'!C19="","",'Allgemeine Angaben'!C19)</f>
        <v/>
      </c>
      <c r="F16" s="525"/>
      <c r="G16" s="525"/>
      <c r="H16" s="525"/>
      <c r="I16" s="525"/>
      <c r="J16" s="525"/>
    </row>
    <row r="17" spans="2:21" ht="14.25" x14ac:dyDescent="0.45">
      <c r="D17" s="99" t="s">
        <v>3</v>
      </c>
      <c r="E17" s="525" t="str">
        <f>IF('Allgemeine Angaben'!C20="","",'Allgemeine Angaben'!C20)</f>
        <v/>
      </c>
      <c r="F17" s="525"/>
      <c r="G17" s="525"/>
      <c r="H17" s="525"/>
      <c r="I17" s="525"/>
      <c r="J17" s="525"/>
    </row>
    <row r="18" spans="2:21" x14ac:dyDescent="0.25">
      <c r="D18" s="99" t="s">
        <v>204</v>
      </c>
      <c r="E18" s="525" t="str">
        <f>IF('Allgemeine Angaben'!C21="","",'Allgemeine Angaben'!C21)</f>
        <v/>
      </c>
      <c r="F18" s="525"/>
      <c r="G18" s="525"/>
      <c r="H18" s="525"/>
      <c r="I18" s="525"/>
      <c r="J18" s="525"/>
    </row>
    <row r="19" spans="2:21" ht="14.25" x14ac:dyDescent="0.45">
      <c r="D19" s="99" t="s">
        <v>329</v>
      </c>
      <c r="E19" s="531" t="str">
        <f>IF('Allgemeine Angaben'!C22="","",'Allgemeine Angaben'!C22)</f>
        <v/>
      </c>
      <c r="F19" s="531"/>
      <c r="G19" s="525" t="str">
        <f>IF('Allgemeine Angaben'!C23="","",'Allgemeine Angaben'!C23)</f>
        <v/>
      </c>
      <c r="H19" s="525"/>
      <c r="I19" s="525"/>
      <c r="J19" s="525"/>
    </row>
    <row r="20" spans="2:21" ht="14.25" x14ac:dyDescent="0.45">
      <c r="D20" s="176" t="s">
        <v>6</v>
      </c>
      <c r="E20" s="525" t="str">
        <f>IF('Allgemeine Angaben'!E28="","",'Allgemeine Angaben'!E28)</f>
        <v/>
      </c>
      <c r="F20" s="525"/>
      <c r="G20" s="525"/>
      <c r="H20" s="525"/>
      <c r="I20" s="525"/>
      <c r="J20" s="525"/>
    </row>
    <row r="21" spans="2:21" ht="14.25" x14ac:dyDescent="0.45">
      <c r="D21" s="177"/>
      <c r="E21" s="120"/>
      <c r="F21" s="120"/>
      <c r="G21" s="120"/>
      <c r="H21" s="120"/>
      <c r="I21" s="120"/>
      <c r="J21" s="120"/>
    </row>
    <row r="22" spans="2:21" ht="14.25" x14ac:dyDescent="0.45">
      <c r="D22" s="177"/>
      <c r="E22" s="85" t="s">
        <v>10</v>
      </c>
      <c r="F22" s="367" t="s">
        <v>11</v>
      </c>
      <c r="G22" s="367"/>
      <c r="H22" s="367" t="s">
        <v>12</v>
      </c>
      <c r="I22" s="367"/>
      <c r="J22" s="367"/>
    </row>
    <row r="23" spans="2:21" x14ac:dyDescent="0.25">
      <c r="D23" s="99" t="s">
        <v>262</v>
      </c>
      <c r="E23" s="175" t="str">
        <f>IF('Allgemeine Angaben'!D33="","",'Allgemeine Angaben'!D33)</f>
        <v/>
      </c>
      <c r="F23" s="526" t="str">
        <f>IF('Allgemeine Angaben'!E33="","",'Allgemeine Angaben'!E33)</f>
        <v/>
      </c>
      <c r="G23" s="526"/>
      <c r="H23" s="526" t="str">
        <f>IF('Allgemeine Angaben'!F33="","",'Allgemeine Angaben'!F33)</f>
        <v/>
      </c>
      <c r="I23" s="526"/>
      <c r="J23" s="526"/>
    </row>
    <row r="24" spans="2:21" x14ac:dyDescent="0.25">
      <c r="D24" s="99" t="s">
        <v>263</v>
      </c>
      <c r="E24" s="175" t="str">
        <f>IF('Allgemeine Angaben'!D34="","",'Allgemeine Angaben'!D34)</f>
        <v/>
      </c>
      <c r="F24" s="526" t="str">
        <f>IF('Allgemeine Angaben'!E34="","",'Allgemeine Angaben'!E34)</f>
        <v/>
      </c>
      <c r="G24" s="526"/>
      <c r="H24" s="526" t="str">
        <f>IF('Allgemeine Angaben'!F34="","",'Allgemeine Angaben'!F34)</f>
        <v/>
      </c>
      <c r="I24" s="526"/>
      <c r="J24" s="526"/>
    </row>
    <row r="25" spans="2:21" ht="14.25" x14ac:dyDescent="0.45"/>
    <row r="26" spans="2:21" ht="18.75" customHeight="1" x14ac:dyDescent="0.25">
      <c r="C26" s="359" t="s">
        <v>247</v>
      </c>
      <c r="D26" s="359"/>
      <c r="E26" s="359"/>
      <c r="F26" s="359" t="s">
        <v>330</v>
      </c>
      <c r="G26" s="359"/>
      <c r="H26" s="544" t="s">
        <v>362</v>
      </c>
      <c r="I26" s="544"/>
      <c r="J26" s="544"/>
    </row>
    <row r="27" spans="2:21" ht="30" x14ac:dyDescent="0.25">
      <c r="B27" s="178"/>
      <c r="C27" s="82" t="s">
        <v>89</v>
      </c>
      <c r="D27" s="82" t="s">
        <v>239</v>
      </c>
      <c r="E27" s="82" t="s">
        <v>87</v>
      </c>
      <c r="F27" s="82" t="s">
        <v>240</v>
      </c>
      <c r="G27" s="82" t="s">
        <v>513</v>
      </c>
      <c r="H27" s="82" t="s">
        <v>240</v>
      </c>
      <c r="I27" s="82" t="s">
        <v>334</v>
      </c>
      <c r="J27" s="82" t="s">
        <v>335</v>
      </c>
    </row>
    <row r="28" spans="2:21" ht="14.25" x14ac:dyDescent="0.45">
      <c r="B28" s="179" t="s">
        <v>1</v>
      </c>
      <c r="C28" s="180">
        <f>'Übersicht Bearbeitungsstand'!C17</f>
        <v>0</v>
      </c>
      <c r="D28" s="180">
        <f>'Übersicht Bearbeitungsstand'!D17</f>
        <v>1</v>
      </c>
      <c r="E28" s="104"/>
      <c r="F28" s="105"/>
      <c r="G28" s="106"/>
      <c r="H28" s="106"/>
      <c r="I28" s="104"/>
      <c r="J28" s="105"/>
    </row>
    <row r="29" spans="2:21" s="1" customFormat="1" ht="14.25" x14ac:dyDescent="0.45">
      <c r="B29" s="179" t="s">
        <v>42</v>
      </c>
      <c r="C29" s="180">
        <f>'Übersicht Bearbeitungsstand'!C18</f>
        <v>0</v>
      </c>
      <c r="D29" s="180">
        <f>'Übersicht Bearbeitungsstand'!D18</f>
        <v>0.94444444444444442</v>
      </c>
      <c r="E29" s="180">
        <f>'Übersicht Bearbeitungsstand'!E18</f>
        <v>5.5555555555555552E-2</v>
      </c>
      <c r="F29" s="180">
        <f>'Übersicht Bearbeitungsstand'!F18</f>
        <v>0</v>
      </c>
      <c r="G29" s="180">
        <f>'Übersicht Bearbeitungsstand'!G18</f>
        <v>5.5555555555555552E-2</v>
      </c>
      <c r="H29" s="180">
        <f>'Übersicht Bearbeitungsstand'!K18</f>
        <v>0</v>
      </c>
      <c r="I29" s="180">
        <f>'Übersicht Bearbeitungsstand'!L18</f>
        <v>0</v>
      </c>
      <c r="J29" s="180">
        <f>'Übersicht Bearbeitungsstand'!M18</f>
        <v>0</v>
      </c>
      <c r="M29"/>
      <c r="N29"/>
      <c r="O29"/>
      <c r="P29"/>
      <c r="Q29"/>
      <c r="R29"/>
      <c r="S29"/>
      <c r="T29"/>
      <c r="U29"/>
    </row>
    <row r="30" spans="2:21" s="1" customFormat="1" ht="14.25" x14ac:dyDescent="0.45">
      <c r="B30" s="179" t="s">
        <v>8</v>
      </c>
      <c r="C30" s="180">
        <f>'Übersicht Bearbeitungsstand'!C19</f>
        <v>0</v>
      </c>
      <c r="D30" s="180">
        <f>'Übersicht Bearbeitungsstand'!D19</f>
        <v>1</v>
      </c>
      <c r="E30" s="180">
        <f>'Übersicht Bearbeitungsstand'!E19</f>
        <v>0</v>
      </c>
      <c r="F30" s="180">
        <f>'Übersicht Bearbeitungsstand'!F19</f>
        <v>0</v>
      </c>
      <c r="G30" s="180">
        <f>'Übersicht Bearbeitungsstand'!G19</f>
        <v>0</v>
      </c>
      <c r="H30" s="180">
        <f>'Übersicht Bearbeitungsstand'!K19</f>
        <v>0</v>
      </c>
      <c r="I30" s="180">
        <f>'Übersicht Bearbeitungsstand'!L19</f>
        <v>0</v>
      </c>
      <c r="J30" s="180">
        <f>'Übersicht Bearbeitungsstand'!M19</f>
        <v>0</v>
      </c>
      <c r="M30"/>
      <c r="N30"/>
      <c r="O30"/>
      <c r="P30"/>
      <c r="Q30"/>
      <c r="R30"/>
      <c r="S30"/>
      <c r="T30"/>
      <c r="U30"/>
    </row>
    <row r="31" spans="2:21" s="1" customFormat="1" x14ac:dyDescent="0.25">
      <c r="B31" s="179" t="s">
        <v>9</v>
      </c>
      <c r="C31" s="180">
        <f>'Übersicht Bearbeitungsstand'!C20</f>
        <v>0</v>
      </c>
      <c r="D31" s="180">
        <f>'Übersicht Bearbeitungsstand'!D20</f>
        <v>1</v>
      </c>
      <c r="E31" s="180">
        <f>'Übersicht Bearbeitungsstand'!E20</f>
        <v>0</v>
      </c>
      <c r="F31" s="180">
        <f>'Übersicht Bearbeitungsstand'!F20</f>
        <v>0</v>
      </c>
      <c r="G31" s="180">
        <f>'Übersicht Bearbeitungsstand'!G20</f>
        <v>0</v>
      </c>
      <c r="H31" s="180">
        <f>'Übersicht Bearbeitungsstand'!K20</f>
        <v>0</v>
      </c>
      <c r="I31" s="180">
        <f>'Übersicht Bearbeitungsstand'!L20</f>
        <v>0</v>
      </c>
      <c r="J31" s="180">
        <f>'Übersicht Bearbeitungsstand'!M20</f>
        <v>0</v>
      </c>
      <c r="M31"/>
      <c r="N31"/>
      <c r="O31"/>
      <c r="P31"/>
      <c r="Q31"/>
      <c r="R31"/>
      <c r="S31"/>
      <c r="T31"/>
      <c r="U31"/>
    </row>
    <row r="32" spans="2:21" s="1" customFormat="1" x14ac:dyDescent="0.25">
      <c r="B32" s="179" t="s">
        <v>219</v>
      </c>
      <c r="C32" s="180">
        <f>'Übersicht Bearbeitungsstand'!C21</f>
        <v>0</v>
      </c>
      <c r="D32" s="180">
        <f>'Übersicht Bearbeitungsstand'!D21</f>
        <v>1</v>
      </c>
      <c r="E32" s="180">
        <f>'Übersicht Bearbeitungsstand'!E21</f>
        <v>0</v>
      </c>
      <c r="F32" s="180">
        <f>'Übersicht Bearbeitungsstand'!F21</f>
        <v>0</v>
      </c>
      <c r="G32" s="180">
        <f>'Übersicht Bearbeitungsstand'!G21</f>
        <v>0</v>
      </c>
      <c r="H32" s="180">
        <f>'Übersicht Bearbeitungsstand'!K21</f>
        <v>0</v>
      </c>
      <c r="I32" s="180">
        <f>'Übersicht Bearbeitungsstand'!L21</f>
        <v>0</v>
      </c>
      <c r="J32" s="180">
        <f>'Übersicht Bearbeitungsstand'!M21</f>
        <v>0</v>
      </c>
      <c r="M32"/>
      <c r="N32"/>
      <c r="O32"/>
      <c r="P32"/>
      <c r="Q32"/>
      <c r="R32"/>
      <c r="S32"/>
      <c r="T32"/>
      <c r="U32"/>
    </row>
    <row r="33" spans="2:21" x14ac:dyDescent="0.25">
      <c r="B33" s="55"/>
    </row>
    <row r="34" spans="2:21" s="1" customFormat="1" ht="30" x14ac:dyDescent="0.25">
      <c r="B34" s="181" t="s">
        <v>332</v>
      </c>
      <c r="C34" s="420" t="s">
        <v>333</v>
      </c>
      <c r="D34" s="420"/>
      <c r="E34" s="420"/>
      <c r="F34" s="420" t="s">
        <v>334</v>
      </c>
      <c r="G34" s="420"/>
      <c r="H34" s="420"/>
      <c r="I34" s="420" t="s">
        <v>335</v>
      </c>
      <c r="J34" s="420"/>
      <c r="M34"/>
      <c r="N34"/>
      <c r="O34"/>
      <c r="P34"/>
      <c r="Q34"/>
      <c r="R34"/>
      <c r="S34"/>
      <c r="T34"/>
      <c r="U34"/>
    </row>
    <row r="35" spans="2:21" s="1" customFormat="1" ht="114" customHeight="1" x14ac:dyDescent="0.25">
      <c r="B35" s="60"/>
      <c r="C35" s="545" t="s">
        <v>336</v>
      </c>
      <c r="D35" s="545"/>
      <c r="E35" s="545"/>
      <c r="F35" s="545" t="s">
        <v>343</v>
      </c>
      <c r="G35" s="545"/>
      <c r="H35" s="545"/>
      <c r="I35" s="545" t="s">
        <v>350</v>
      </c>
      <c r="J35" s="545"/>
      <c r="M35"/>
      <c r="N35"/>
      <c r="O35"/>
      <c r="P35"/>
      <c r="Q35"/>
      <c r="R35"/>
      <c r="S35"/>
      <c r="T35"/>
      <c r="U35"/>
    </row>
    <row r="36" spans="2:21" x14ac:dyDescent="0.25"/>
    <row r="37" spans="2:21" s="1" customFormat="1" ht="21" x14ac:dyDescent="0.35">
      <c r="B37" s="174" t="s">
        <v>356</v>
      </c>
      <c r="M37"/>
      <c r="N37"/>
      <c r="O37"/>
      <c r="P37"/>
      <c r="Q37"/>
      <c r="R37"/>
      <c r="S37"/>
      <c r="T37"/>
      <c r="U37"/>
    </row>
    <row r="38" spans="2:21" s="1" customFormat="1" ht="21" x14ac:dyDescent="0.35">
      <c r="B38" s="174"/>
      <c r="M38"/>
      <c r="N38"/>
      <c r="O38"/>
      <c r="P38"/>
      <c r="Q38"/>
      <c r="R38"/>
      <c r="S38"/>
      <c r="T38"/>
      <c r="U38"/>
    </row>
    <row r="39" spans="2:21" s="1" customFormat="1" ht="21" x14ac:dyDescent="0.35">
      <c r="B39" s="174"/>
      <c r="E39" s="194" t="s">
        <v>10</v>
      </c>
      <c r="F39" s="462" t="s">
        <v>11</v>
      </c>
      <c r="G39" s="462"/>
      <c r="H39" s="462" t="s">
        <v>12</v>
      </c>
      <c r="I39" s="462"/>
      <c r="J39" s="462"/>
      <c r="M39"/>
      <c r="N39"/>
      <c r="O39"/>
      <c r="P39"/>
      <c r="Q39"/>
      <c r="R39"/>
      <c r="S39"/>
      <c r="T39"/>
      <c r="U39"/>
    </row>
    <row r="40" spans="2:21" s="1" customFormat="1" x14ac:dyDescent="0.25">
      <c r="B40" s="182" t="s">
        <v>358</v>
      </c>
      <c r="C40" s="322"/>
      <c r="D40" s="183" t="s">
        <v>339</v>
      </c>
      <c r="E40" s="202"/>
      <c r="F40" s="546"/>
      <c r="G40" s="546"/>
      <c r="H40" s="546"/>
      <c r="I40" s="546"/>
      <c r="J40" s="546"/>
      <c r="M40"/>
      <c r="N40"/>
      <c r="O40"/>
      <c r="P40"/>
      <c r="Q40"/>
      <c r="R40"/>
      <c r="S40"/>
      <c r="T40"/>
      <c r="U40"/>
    </row>
    <row r="41" spans="2:21" s="1" customFormat="1" ht="21" x14ac:dyDescent="0.35">
      <c r="B41" s="174"/>
      <c r="E41" s="201" t="s">
        <v>10</v>
      </c>
      <c r="F41" s="548" t="s">
        <v>11</v>
      </c>
      <c r="G41" s="548"/>
      <c r="H41" s="548" t="s">
        <v>12</v>
      </c>
      <c r="I41" s="548"/>
      <c r="J41" s="548"/>
      <c r="M41"/>
      <c r="N41"/>
      <c r="O41"/>
      <c r="P41"/>
      <c r="Q41"/>
      <c r="R41"/>
      <c r="S41"/>
      <c r="T41"/>
      <c r="U41"/>
    </row>
    <row r="42" spans="2:21" x14ac:dyDescent="0.25">
      <c r="B42" s="534" t="s">
        <v>357</v>
      </c>
      <c r="C42"/>
      <c r="D42" s="549" t="s">
        <v>359</v>
      </c>
      <c r="E42" s="202"/>
      <c r="F42" s="546"/>
      <c r="G42" s="546"/>
      <c r="H42" s="546"/>
      <c r="I42" s="546"/>
      <c r="J42" s="546"/>
    </row>
    <row r="43" spans="2:21" x14ac:dyDescent="0.25">
      <c r="B43" s="534"/>
      <c r="C43" s="322"/>
      <c r="D43" s="549"/>
      <c r="E43" s="202"/>
      <c r="F43" s="546"/>
      <c r="G43" s="546"/>
      <c r="H43" s="546"/>
      <c r="I43" s="546"/>
      <c r="J43" s="546"/>
    </row>
    <row r="44" spans="2:21" ht="21" x14ac:dyDescent="0.35">
      <c r="B44" s="174"/>
    </row>
    <row r="45" spans="2:21" ht="30" customHeight="1" x14ac:dyDescent="0.25">
      <c r="B45" s="534" t="s">
        <v>360</v>
      </c>
      <c r="C45" s="535"/>
      <c r="D45" s="536"/>
      <c r="E45" s="536"/>
      <c r="F45" s="536"/>
      <c r="G45" s="536"/>
      <c r="H45" s="536"/>
      <c r="I45" s="536"/>
      <c r="J45" s="537"/>
    </row>
    <row r="46" spans="2:21" ht="26.25" customHeight="1" x14ac:dyDescent="0.25">
      <c r="B46" s="534"/>
      <c r="C46" s="538"/>
      <c r="D46" s="539"/>
      <c r="E46" s="539"/>
      <c r="F46" s="539"/>
      <c r="G46" s="539"/>
      <c r="H46" s="539"/>
      <c r="I46" s="539"/>
      <c r="J46" s="540"/>
    </row>
    <row r="47" spans="2:21" ht="165" customHeight="1" x14ac:dyDescent="0.25">
      <c r="B47" s="534"/>
      <c r="C47" s="538"/>
      <c r="D47" s="539"/>
      <c r="E47" s="539"/>
      <c r="F47" s="539"/>
      <c r="G47" s="539"/>
      <c r="H47" s="539"/>
      <c r="I47" s="539"/>
      <c r="J47" s="540"/>
    </row>
    <row r="48" spans="2:21" ht="329.25" customHeight="1" x14ac:dyDescent="0.25">
      <c r="B48" s="534"/>
      <c r="C48" s="541"/>
      <c r="D48" s="542"/>
      <c r="E48" s="542"/>
      <c r="F48" s="542"/>
      <c r="G48" s="542"/>
      <c r="H48" s="542"/>
      <c r="I48" s="542"/>
      <c r="J48" s="543"/>
    </row>
    <row r="49" spans="1:21" x14ac:dyDescent="0.25">
      <c r="B49" s="60"/>
    </row>
    <row r="50" spans="1:21" ht="53.25" customHeight="1" x14ac:dyDescent="0.25">
      <c r="B50" s="280" t="s">
        <v>446</v>
      </c>
      <c r="C50" s="527"/>
      <c r="D50" s="528"/>
      <c r="E50" s="528"/>
      <c r="F50" s="528"/>
      <c r="G50" s="528"/>
      <c r="H50" s="528"/>
      <c r="I50" s="528"/>
      <c r="J50" s="529"/>
    </row>
    <row r="51" spans="1:21" x14ac:dyDescent="0.25">
      <c r="B51" s="60"/>
      <c r="O51" s="184"/>
    </row>
    <row r="52" spans="1:21" x14ac:dyDescent="0.25">
      <c r="B52" s="60"/>
      <c r="O52" s="184"/>
    </row>
    <row r="53" spans="1:21" x14ac:dyDescent="0.25">
      <c r="B53" s="185" t="str">
        <f ca="1">IF(AND(Hinw_Abw!C11="keine",Hinw_Abw!C13="keine"),"Im Audit wurden weder Abweichungen noch Hinweise festgestellt.",CONCATENATE("Im Audit wurde(n) ",Hinw_Abw!C11,IF(Hinw_Abw!C11=1," Abweichung"," Abweichungen")," und ",Hinw_Abw!C13,IF(Hinw_Abw!C13=1," Hinweis", " Hinweise")," festgestellt:"))</f>
        <v>Im Audit wurden weder Abweichungen noch Hinweise festgestellt.</v>
      </c>
    </row>
    <row r="54" spans="1:21" x14ac:dyDescent="0.25"/>
    <row r="55" spans="1:21" x14ac:dyDescent="0.25">
      <c r="B55" s="186" t="s">
        <v>294</v>
      </c>
      <c r="C55" s="186" t="s">
        <v>40</v>
      </c>
      <c r="D55" s="530" t="s">
        <v>65</v>
      </c>
      <c r="E55" s="530"/>
      <c r="F55" s="530"/>
      <c r="H55" s="187" t="s">
        <v>294</v>
      </c>
      <c r="I55" s="187" t="s">
        <v>40</v>
      </c>
      <c r="J55" s="187" t="s">
        <v>66</v>
      </c>
    </row>
    <row r="56" spans="1:21" s="192" customFormat="1" ht="45" customHeight="1" x14ac:dyDescent="0.25">
      <c r="A56" s="55"/>
      <c r="B56" s="188">
        <v>1</v>
      </c>
      <c r="C56" s="189" t="str">
        <f ca="1">IFERROR(VLOOKUP($B56,Hinw_Abw!$T:$V,COLUMN(B1),0),"")</f>
        <v/>
      </c>
      <c r="D56" s="524" t="str">
        <f ca="1">IFERROR(VLOOKUP($B56,Hinw_Abw!$T:$V,COLUMN(C1),0),"")</f>
        <v/>
      </c>
      <c r="E56" s="524"/>
      <c r="F56" s="524"/>
      <c r="G56" s="55"/>
      <c r="H56" s="190">
        <v>1</v>
      </c>
      <c r="I56" s="191" t="str">
        <f ca="1">IFERROR(VLOOKUP($H56,Hinw_Abw!$P:$R,COLUMN(B1),0),"")</f>
        <v/>
      </c>
      <c r="J56" s="191" t="str">
        <f ca="1">IFERROR(VLOOKUP($H56,Hinw_Abw!$P:$R,COLUMN(C1),0),"")</f>
        <v/>
      </c>
      <c r="K56" s="55"/>
      <c r="L56" s="55"/>
      <c r="T56" s="192" t="str">
        <f ca="1">IFERROR(VLOOKUP($H56,Hinw_Abw!$P:$R,COLUMN(B1),0),"")</f>
        <v/>
      </c>
      <c r="U56" s="192" t="str">
        <f ca="1">IFERROR(VLOOKUP($H56,Hinw_Abw!$P:$R,COLUMN(C1),0),"")</f>
        <v/>
      </c>
    </row>
    <row r="57" spans="1:21" s="192" customFormat="1" ht="45" customHeight="1" x14ac:dyDescent="0.25">
      <c r="A57" s="55"/>
      <c r="B57" s="188">
        <v>2</v>
      </c>
      <c r="C57" s="189" t="str">
        <f ca="1">IFERROR(VLOOKUP($B57,Hinw_Abw!$T:$V,COLUMN(B9),0),"")</f>
        <v/>
      </c>
      <c r="D57" s="524" t="str">
        <f ca="1">IFERROR(VLOOKUP($B57,Hinw_Abw!$T:$V,COLUMN(C9),0),"")</f>
        <v/>
      </c>
      <c r="E57" s="524"/>
      <c r="F57" s="524"/>
      <c r="G57" s="55"/>
      <c r="H57" s="190">
        <v>2</v>
      </c>
      <c r="I57" s="191" t="str">
        <f ca="1">IFERROR(VLOOKUP($H57,Hinw_Abw!$P:$R,COLUMN(B9),0),"")</f>
        <v/>
      </c>
      <c r="J57" s="191" t="str">
        <f ca="1">IFERROR(VLOOKUP($H57,Hinw_Abw!$P:$R,COLUMN(C9),0),"")</f>
        <v/>
      </c>
      <c r="K57" s="55"/>
      <c r="L57" s="55"/>
      <c r="T57" s="192" t="str">
        <f ca="1">IFERROR(VLOOKUP($H57,Hinw_Abw!$P:$R,COLUMN(B9),0),"")</f>
        <v/>
      </c>
      <c r="U57" s="192" t="str">
        <f ca="1">IFERROR(VLOOKUP($H57,Hinw_Abw!$P:$R,COLUMN(C9),0),"")</f>
        <v/>
      </c>
    </row>
    <row r="58" spans="1:21" s="192" customFormat="1" ht="45" customHeight="1" x14ac:dyDescent="0.25">
      <c r="A58" s="55"/>
      <c r="B58" s="188">
        <v>3</v>
      </c>
      <c r="C58" s="189" t="str">
        <f ca="1">IFERROR(VLOOKUP($B58,Hinw_Abw!$T:$V,COLUMN(B10),0),"")</f>
        <v/>
      </c>
      <c r="D58" s="524" t="str">
        <f ca="1">IFERROR(VLOOKUP($B58,Hinw_Abw!$T:$V,COLUMN(C10),0),"")</f>
        <v/>
      </c>
      <c r="E58" s="524"/>
      <c r="F58" s="524"/>
      <c r="G58" s="55"/>
      <c r="H58" s="190">
        <v>3</v>
      </c>
      <c r="I58" s="191" t="str">
        <f ca="1">IFERROR(VLOOKUP($H58,Hinw_Abw!$P:$R,COLUMN(B10),0),"")</f>
        <v/>
      </c>
      <c r="J58" s="191" t="str">
        <f ca="1">IFERROR(VLOOKUP($H58,Hinw_Abw!$P:$R,COLUMN(C10),0),"")</f>
        <v/>
      </c>
      <c r="K58" s="55"/>
      <c r="L58" s="55"/>
      <c r="T58" s="192" t="str">
        <f ca="1">IFERROR(VLOOKUP($H58,Hinw_Abw!$P:$R,COLUMN(B10),0),"")</f>
        <v/>
      </c>
      <c r="U58" s="192" t="str">
        <f ca="1">IFERROR(VLOOKUP($H58,Hinw_Abw!$P:$R,COLUMN(C10),0),"")</f>
        <v/>
      </c>
    </row>
    <row r="59" spans="1:21" s="192" customFormat="1" ht="45" customHeight="1" x14ac:dyDescent="0.25">
      <c r="A59" s="55"/>
      <c r="B59" s="188">
        <v>4</v>
      </c>
      <c r="C59" s="189" t="str">
        <f ca="1">IFERROR(VLOOKUP($B59,Hinw_Abw!$T:$V,COLUMN(B11),0),"")</f>
        <v/>
      </c>
      <c r="D59" s="524" t="str">
        <f ca="1">IFERROR(VLOOKUP($B59,Hinw_Abw!$T:$V,COLUMN(C11),0),"")</f>
        <v/>
      </c>
      <c r="E59" s="524"/>
      <c r="F59" s="524"/>
      <c r="G59" s="55"/>
      <c r="H59" s="190">
        <v>4</v>
      </c>
      <c r="I59" s="191" t="str">
        <f ca="1">IFERROR(VLOOKUP($H59,Hinw_Abw!$P:$R,COLUMN(B11),0),"")</f>
        <v/>
      </c>
      <c r="J59" s="191" t="str">
        <f ca="1">IFERROR(VLOOKUP($H59,Hinw_Abw!$P:$R,COLUMN(C11),0),"")</f>
        <v/>
      </c>
      <c r="K59" s="55"/>
      <c r="L59" s="55"/>
    </row>
    <row r="60" spans="1:21" s="192" customFormat="1" ht="45" customHeight="1" x14ac:dyDescent="0.25">
      <c r="A60" s="55"/>
      <c r="B60" s="188">
        <v>5</v>
      </c>
      <c r="C60" s="189" t="str">
        <f ca="1">IFERROR(VLOOKUP($B60,Hinw_Abw!$T:$V,COLUMN(B12),0),"")</f>
        <v/>
      </c>
      <c r="D60" s="524" t="str">
        <f ca="1">IFERROR(VLOOKUP($B60,Hinw_Abw!$T:$V,COLUMN(C12),0),"")</f>
        <v/>
      </c>
      <c r="E60" s="524"/>
      <c r="F60" s="524"/>
      <c r="G60" s="55"/>
      <c r="H60" s="190">
        <v>5</v>
      </c>
      <c r="I60" s="191" t="str">
        <f ca="1">IFERROR(VLOOKUP($H60,Hinw_Abw!$P:$R,COLUMN(B12),0),"")</f>
        <v/>
      </c>
      <c r="J60" s="191" t="str">
        <f ca="1">IFERROR(VLOOKUP($H60,Hinw_Abw!$P:$R,COLUMN(C12),0),"")</f>
        <v/>
      </c>
      <c r="K60" s="55"/>
      <c r="L60" s="55"/>
    </row>
    <row r="61" spans="1:21" s="192" customFormat="1" ht="45" customHeight="1" x14ac:dyDescent="0.25">
      <c r="A61" s="55"/>
      <c r="B61" s="188">
        <v>6</v>
      </c>
      <c r="C61" s="189" t="str">
        <f ca="1">IFERROR(VLOOKUP($B61,Hinw_Abw!$T:$V,COLUMN(B13),0),"")</f>
        <v/>
      </c>
      <c r="D61" s="524" t="str">
        <f ca="1">IFERROR(VLOOKUP($B61,Hinw_Abw!$T:$V,COLUMN(C13),0),"")</f>
        <v/>
      </c>
      <c r="E61" s="524"/>
      <c r="F61" s="524"/>
      <c r="G61" s="55"/>
      <c r="H61" s="190">
        <v>6</v>
      </c>
      <c r="I61" s="191" t="str">
        <f ca="1">IFERROR(VLOOKUP($H61,Hinw_Abw!$P:$R,COLUMN(B13),0),"")</f>
        <v/>
      </c>
      <c r="J61" s="191" t="str">
        <f ca="1">IFERROR(VLOOKUP($H61,Hinw_Abw!$P:$R,COLUMN(C13),0),"")</f>
        <v/>
      </c>
      <c r="K61" s="55"/>
      <c r="L61" s="55"/>
    </row>
    <row r="62" spans="1:21" s="192" customFormat="1" ht="45" customHeight="1" x14ac:dyDescent="0.25">
      <c r="A62" s="55"/>
      <c r="B62" s="188">
        <v>7</v>
      </c>
      <c r="C62" s="189" t="str">
        <f ca="1">IFERROR(VLOOKUP($B62,Hinw_Abw!$T:$V,COLUMN(B14),0),"")</f>
        <v/>
      </c>
      <c r="D62" s="524" t="str">
        <f ca="1">IFERROR(VLOOKUP($B62,Hinw_Abw!$T:$V,COLUMN(C14),0),"")</f>
        <v/>
      </c>
      <c r="E62" s="524"/>
      <c r="F62" s="524"/>
      <c r="G62" s="55"/>
      <c r="H62" s="190">
        <v>7</v>
      </c>
      <c r="I62" s="191" t="str">
        <f ca="1">IFERROR(VLOOKUP($H62,Hinw_Abw!$P:$R,COLUMN(B14),0),"")</f>
        <v/>
      </c>
      <c r="J62" s="191" t="str">
        <f ca="1">IFERROR(VLOOKUP($H62,Hinw_Abw!$P:$R,COLUMN(C14),0),"")</f>
        <v/>
      </c>
      <c r="K62" s="55"/>
      <c r="L62" s="55"/>
    </row>
    <row r="63" spans="1:21" s="192" customFormat="1" ht="45" customHeight="1" x14ac:dyDescent="0.25">
      <c r="A63" s="55"/>
      <c r="B63" s="188">
        <v>8</v>
      </c>
      <c r="C63" s="189" t="str">
        <f ca="1">IFERROR(VLOOKUP($B63,Hinw_Abw!$T:$V,COLUMN(B15),0),"")</f>
        <v/>
      </c>
      <c r="D63" s="524" t="str">
        <f ca="1">IFERROR(VLOOKUP($B63,Hinw_Abw!$T:$V,COLUMN(C15),0),"")</f>
        <v/>
      </c>
      <c r="E63" s="524"/>
      <c r="F63" s="524"/>
      <c r="G63" s="55"/>
      <c r="H63" s="190">
        <v>8</v>
      </c>
      <c r="I63" s="191" t="str">
        <f ca="1">IFERROR(VLOOKUP($H63,Hinw_Abw!$P:$R,COLUMN(B15),0),"")</f>
        <v/>
      </c>
      <c r="J63" s="191" t="str">
        <f ca="1">IFERROR(VLOOKUP($H63,Hinw_Abw!$P:$R,COLUMN(C15),0),"")</f>
        <v/>
      </c>
      <c r="K63" s="55"/>
      <c r="L63" s="55"/>
    </row>
    <row r="64" spans="1:21" s="192" customFormat="1" ht="45" customHeight="1" x14ac:dyDescent="0.25">
      <c r="A64" s="55"/>
      <c r="B64" s="188">
        <v>9</v>
      </c>
      <c r="C64" s="189" t="str">
        <f ca="1">IFERROR(VLOOKUP($B64,Hinw_Abw!$T:$V,COLUMN(B16),0),"")</f>
        <v/>
      </c>
      <c r="D64" s="524" t="str">
        <f ca="1">IFERROR(VLOOKUP($B64,Hinw_Abw!$T:$V,COLUMN(C16),0),"")</f>
        <v/>
      </c>
      <c r="E64" s="524"/>
      <c r="F64" s="524"/>
      <c r="G64" s="55"/>
      <c r="H64" s="190">
        <v>9</v>
      </c>
      <c r="I64" s="191" t="str">
        <f ca="1">IFERROR(VLOOKUP($H64,Hinw_Abw!$P:$R,COLUMN(B16),0),"")</f>
        <v/>
      </c>
      <c r="J64" s="191" t="str">
        <f ca="1">IFERROR(VLOOKUP($H64,Hinw_Abw!$P:$R,COLUMN(C16),0),"")</f>
        <v/>
      </c>
      <c r="K64" s="55"/>
      <c r="L64" s="55"/>
    </row>
    <row r="65" spans="1:12" s="192" customFormat="1" ht="45" customHeight="1" x14ac:dyDescent="0.25">
      <c r="A65" s="55"/>
      <c r="B65" s="188">
        <v>10</v>
      </c>
      <c r="C65" s="189" t="str">
        <f ca="1">IFERROR(VLOOKUP($B65,Hinw_Abw!$T:$V,COLUMN(B17),0),"")</f>
        <v/>
      </c>
      <c r="D65" s="524" t="str">
        <f ca="1">IFERROR(VLOOKUP($B65,Hinw_Abw!$T:$V,COLUMN(C17),0),"")</f>
        <v/>
      </c>
      <c r="E65" s="524"/>
      <c r="F65" s="524"/>
      <c r="G65" s="55"/>
      <c r="H65" s="190">
        <v>10</v>
      </c>
      <c r="I65" s="191" t="str">
        <f ca="1">IFERROR(VLOOKUP($H65,Hinw_Abw!$P:$R,COLUMN(B17),0),"")</f>
        <v/>
      </c>
      <c r="J65" s="191" t="str">
        <f ca="1">IFERROR(VLOOKUP($H65,Hinw_Abw!$P:$R,COLUMN(C17),0),"")</f>
        <v/>
      </c>
      <c r="K65" s="55"/>
      <c r="L65" s="55"/>
    </row>
    <row r="66" spans="1:12" s="192" customFormat="1" ht="45" customHeight="1" x14ac:dyDescent="0.25">
      <c r="A66" s="55"/>
      <c r="B66" s="188">
        <v>11</v>
      </c>
      <c r="C66" s="189" t="str">
        <f ca="1">IFERROR(VLOOKUP($B66,Hinw_Abw!$T:$V,COLUMN(B18),0),"")</f>
        <v/>
      </c>
      <c r="D66" s="524" t="str">
        <f ca="1">IFERROR(VLOOKUP($B66,Hinw_Abw!$T:$V,COLUMN(C18),0),"")</f>
        <v/>
      </c>
      <c r="E66" s="524"/>
      <c r="F66" s="524"/>
      <c r="G66" s="55"/>
      <c r="H66" s="190">
        <v>11</v>
      </c>
      <c r="I66" s="191" t="str">
        <f ca="1">IFERROR(VLOOKUP($H66,Hinw_Abw!$P:$R,COLUMN(B18),0),"")</f>
        <v/>
      </c>
      <c r="J66" s="191" t="str">
        <f ca="1">IFERROR(VLOOKUP($H66,Hinw_Abw!$P:$R,COLUMN(C18),0),"")</f>
        <v/>
      </c>
      <c r="K66" s="55"/>
      <c r="L66" s="55"/>
    </row>
    <row r="67" spans="1:12" s="192" customFormat="1" ht="45" customHeight="1" x14ac:dyDescent="0.25">
      <c r="A67" s="55"/>
      <c r="B67" s="188">
        <v>12</v>
      </c>
      <c r="C67" s="189" t="str">
        <f ca="1">IFERROR(VLOOKUP($B67,Hinw_Abw!$T:$V,COLUMN(B19),0),"")</f>
        <v/>
      </c>
      <c r="D67" s="524" t="str">
        <f ca="1">IFERROR(VLOOKUP($B67,Hinw_Abw!$T:$V,COLUMN(C19),0),"")</f>
        <v/>
      </c>
      <c r="E67" s="524"/>
      <c r="F67" s="524"/>
      <c r="G67" s="55"/>
      <c r="H67" s="190">
        <v>12</v>
      </c>
      <c r="I67" s="191" t="str">
        <f ca="1">IFERROR(VLOOKUP($H67,Hinw_Abw!$P:$R,COLUMN(B19),0),"")</f>
        <v/>
      </c>
      <c r="J67" s="191" t="str">
        <f ca="1">IFERROR(VLOOKUP($H67,Hinw_Abw!$P:$R,COLUMN(C19),0),"")</f>
        <v/>
      </c>
      <c r="K67" s="55"/>
      <c r="L67" s="55"/>
    </row>
    <row r="68" spans="1:12" s="192" customFormat="1" ht="45" customHeight="1" x14ac:dyDescent="0.25">
      <c r="A68" s="55"/>
      <c r="B68" s="188">
        <v>13</v>
      </c>
      <c r="C68" s="189" t="str">
        <f ca="1">IFERROR(VLOOKUP($B68,Hinw_Abw!$T:$V,COLUMN(B21),0),"")</f>
        <v/>
      </c>
      <c r="D68" s="524" t="str">
        <f ca="1">IFERROR(VLOOKUP($B68,Hinw_Abw!$T:$V,COLUMN(C21),0),"")</f>
        <v/>
      </c>
      <c r="E68" s="524"/>
      <c r="F68" s="524"/>
      <c r="G68" s="55"/>
      <c r="H68" s="190">
        <v>13</v>
      </c>
      <c r="I68" s="191" t="str">
        <f ca="1">IFERROR(VLOOKUP($H68,Hinw_Abw!$P:$R,COLUMN(B21),0),"")</f>
        <v/>
      </c>
      <c r="J68" s="191" t="str">
        <f ca="1">IFERROR(VLOOKUP($H68,Hinw_Abw!$P:$R,COLUMN(C21),0),"")</f>
        <v/>
      </c>
      <c r="K68" s="55"/>
      <c r="L68" s="55"/>
    </row>
    <row r="69" spans="1:12" s="192" customFormat="1" ht="45" customHeight="1" x14ac:dyDescent="0.25">
      <c r="A69" s="55"/>
      <c r="B69" s="188">
        <v>14</v>
      </c>
      <c r="C69" s="189" t="str">
        <f ca="1">IFERROR(VLOOKUP($B69,Hinw_Abw!$T:$V,COLUMN(B22),0),"")</f>
        <v/>
      </c>
      <c r="D69" s="524" t="str">
        <f ca="1">IFERROR(VLOOKUP($B69,Hinw_Abw!$T:$V,COLUMN(C22),0),"")</f>
        <v/>
      </c>
      <c r="E69" s="524"/>
      <c r="F69" s="524"/>
      <c r="G69" s="55"/>
      <c r="H69" s="190">
        <v>14</v>
      </c>
      <c r="I69" s="191" t="str">
        <f ca="1">IFERROR(VLOOKUP($H69,Hinw_Abw!$P:$R,COLUMN(B22),0),"")</f>
        <v/>
      </c>
      <c r="J69" s="191" t="str">
        <f ca="1">IFERROR(VLOOKUP($H69,Hinw_Abw!$P:$R,COLUMN(C22),0),"")</f>
        <v/>
      </c>
      <c r="K69" s="55"/>
      <c r="L69" s="55"/>
    </row>
    <row r="70" spans="1:12" s="192" customFormat="1" ht="45" customHeight="1" x14ac:dyDescent="0.25">
      <c r="A70" s="55"/>
      <c r="B70" s="188">
        <v>15</v>
      </c>
      <c r="C70" s="189" t="str">
        <f ca="1">IFERROR(VLOOKUP($B70,Hinw_Abw!$T:$V,COLUMN(B23),0),"")</f>
        <v/>
      </c>
      <c r="D70" s="524" t="str">
        <f ca="1">IFERROR(VLOOKUP($B70,Hinw_Abw!$T:$V,COLUMN(C23),0),"")</f>
        <v/>
      </c>
      <c r="E70" s="524"/>
      <c r="F70" s="524"/>
      <c r="G70" s="55"/>
      <c r="H70" s="190">
        <v>15</v>
      </c>
      <c r="I70" s="191" t="str">
        <f ca="1">IFERROR(VLOOKUP($H70,Hinw_Abw!$P:$R,COLUMN(B23),0),"")</f>
        <v/>
      </c>
      <c r="J70" s="191" t="str">
        <f ca="1">IFERROR(VLOOKUP($H70,Hinw_Abw!$P:$R,COLUMN(C23),0),"")</f>
        <v/>
      </c>
      <c r="K70" s="55"/>
      <c r="L70" s="55"/>
    </row>
    <row r="71" spans="1:12" s="192" customFormat="1" ht="45" customHeight="1" x14ac:dyDescent="0.25">
      <c r="A71" s="55"/>
      <c r="B71" s="188">
        <v>16</v>
      </c>
      <c r="C71" s="189" t="str">
        <f ca="1">IFERROR(VLOOKUP($B71,Hinw_Abw!$T:$V,COLUMN(B24),0),"")</f>
        <v/>
      </c>
      <c r="D71" s="524" t="str">
        <f ca="1">IFERROR(VLOOKUP($B71,Hinw_Abw!$T:$V,COLUMN(C24),0),"")</f>
        <v/>
      </c>
      <c r="E71" s="524"/>
      <c r="F71" s="524"/>
      <c r="G71" s="55"/>
      <c r="H71" s="190">
        <v>16</v>
      </c>
      <c r="I71" s="191" t="str">
        <f ca="1">IFERROR(VLOOKUP($H71,Hinw_Abw!$P:$R,COLUMN(B24),0),"")</f>
        <v/>
      </c>
      <c r="J71" s="191" t="str">
        <f ca="1">IFERROR(VLOOKUP($H71,Hinw_Abw!$P:$R,COLUMN(C24),0),"")</f>
        <v/>
      </c>
      <c r="K71" s="55"/>
      <c r="L71" s="55"/>
    </row>
    <row r="72" spans="1:12" s="192" customFormat="1" ht="45" customHeight="1" x14ac:dyDescent="0.25">
      <c r="A72" s="55"/>
      <c r="B72" s="188">
        <v>17</v>
      </c>
      <c r="C72" s="189" t="str">
        <f ca="1">IFERROR(VLOOKUP($B72,Hinw_Abw!$T:$V,COLUMN(B25),0),"")</f>
        <v/>
      </c>
      <c r="D72" s="524" t="str">
        <f ca="1">IFERROR(VLOOKUP($B72,Hinw_Abw!$T:$V,COLUMN(C25),0),"")</f>
        <v/>
      </c>
      <c r="E72" s="524"/>
      <c r="F72" s="524"/>
      <c r="G72" s="55"/>
      <c r="H72" s="190">
        <v>17</v>
      </c>
      <c r="I72" s="191" t="str">
        <f ca="1">IFERROR(VLOOKUP($H72,Hinw_Abw!$P:$R,COLUMN(B25),0),"")</f>
        <v/>
      </c>
      <c r="J72" s="191" t="str">
        <f ca="1">IFERROR(VLOOKUP($H72,Hinw_Abw!$P:$R,COLUMN(C25),0),"")</f>
        <v/>
      </c>
      <c r="K72" s="55"/>
      <c r="L72" s="55"/>
    </row>
    <row r="73" spans="1:12" s="192" customFormat="1" ht="45" customHeight="1" x14ac:dyDescent="0.25">
      <c r="A73" s="55"/>
      <c r="B73" s="188">
        <v>18</v>
      </c>
      <c r="C73" s="189" t="str">
        <f ca="1">IFERROR(VLOOKUP($B73,Hinw_Abw!$T:$V,COLUMN(B26),0),"")</f>
        <v/>
      </c>
      <c r="D73" s="524" t="str">
        <f ca="1">IFERROR(VLOOKUP($B73,Hinw_Abw!$T:$V,COLUMN(C26),0),"")</f>
        <v/>
      </c>
      <c r="E73" s="524"/>
      <c r="F73" s="524"/>
      <c r="G73" s="55"/>
      <c r="H73" s="190">
        <v>18</v>
      </c>
      <c r="I73" s="191" t="str">
        <f ca="1">IFERROR(VLOOKUP($H73,Hinw_Abw!$P:$R,COLUMN(B26),0),"")</f>
        <v/>
      </c>
      <c r="J73" s="191" t="str">
        <f ca="1">IFERROR(VLOOKUP($H73,Hinw_Abw!$P:$R,COLUMN(C26),0),"")</f>
        <v/>
      </c>
      <c r="K73" s="55"/>
      <c r="L73" s="55"/>
    </row>
    <row r="74" spans="1:12" s="192" customFormat="1" ht="45" customHeight="1" x14ac:dyDescent="0.25">
      <c r="A74" s="55"/>
      <c r="B74" s="188">
        <v>19</v>
      </c>
      <c r="C74" s="189" t="str">
        <f ca="1">IFERROR(VLOOKUP($B74,Hinw_Abw!$T:$V,COLUMN(B27),0),"")</f>
        <v/>
      </c>
      <c r="D74" s="524" t="str">
        <f ca="1">IFERROR(VLOOKUP($B74,Hinw_Abw!$T:$V,COLUMN(C27),0),"")</f>
        <v/>
      </c>
      <c r="E74" s="524"/>
      <c r="F74" s="524"/>
      <c r="G74" s="55"/>
      <c r="H74" s="190">
        <v>19</v>
      </c>
      <c r="I74" s="191" t="str">
        <f ca="1">IFERROR(VLOOKUP($H74,Hinw_Abw!$P:$R,COLUMN(B27),0),"")</f>
        <v/>
      </c>
      <c r="J74" s="191" t="str">
        <f ca="1">IFERROR(VLOOKUP($H74,Hinw_Abw!$P:$R,COLUMN(C27),0),"")</f>
        <v/>
      </c>
      <c r="K74" s="55"/>
      <c r="L74" s="55"/>
    </row>
    <row r="75" spans="1:12" s="192" customFormat="1" ht="45" customHeight="1" x14ac:dyDescent="0.25">
      <c r="A75" s="55"/>
      <c r="B75" s="188">
        <v>20</v>
      </c>
      <c r="C75" s="189" t="str">
        <f ca="1">IFERROR(VLOOKUP($B75,Hinw_Abw!$T:$V,COLUMN(B28),0),"")</f>
        <v/>
      </c>
      <c r="D75" s="524" t="str">
        <f ca="1">IFERROR(VLOOKUP($B75,Hinw_Abw!$T:$V,COLUMN(C28),0),"")</f>
        <v/>
      </c>
      <c r="E75" s="524"/>
      <c r="F75" s="524"/>
      <c r="G75" s="55"/>
      <c r="H75" s="190">
        <v>20</v>
      </c>
      <c r="I75" s="191" t="str">
        <f ca="1">IFERROR(VLOOKUP($H75,Hinw_Abw!$P:$R,COLUMN(B28),0),"")</f>
        <v/>
      </c>
      <c r="J75" s="191" t="str">
        <f ca="1">IFERROR(VLOOKUP($H75,Hinw_Abw!$P:$R,COLUMN(C28),0),"")</f>
        <v/>
      </c>
      <c r="K75" s="55"/>
      <c r="L75" s="55"/>
    </row>
    <row r="76" spans="1:12" s="192" customFormat="1" ht="45" customHeight="1" x14ac:dyDescent="0.25">
      <c r="A76" s="55"/>
      <c r="B76" s="188">
        <v>21</v>
      </c>
      <c r="C76" s="189" t="str">
        <f ca="1">IFERROR(VLOOKUP($B76,Hinw_Abw!$T:$V,COLUMN(B29),0),"")</f>
        <v/>
      </c>
      <c r="D76" s="524" t="str">
        <f ca="1">IFERROR(VLOOKUP($B76,Hinw_Abw!$T:$V,COLUMN(C29),0),"")</f>
        <v/>
      </c>
      <c r="E76" s="524"/>
      <c r="F76" s="524"/>
      <c r="G76" s="55"/>
      <c r="H76" s="190">
        <v>21</v>
      </c>
      <c r="I76" s="191" t="str">
        <f ca="1">IFERROR(VLOOKUP($H76,Hinw_Abw!$P:$R,COLUMN(B29),0),"")</f>
        <v/>
      </c>
      <c r="J76" s="191" t="str">
        <f ca="1">IFERROR(VLOOKUP($H76,Hinw_Abw!$P:$R,COLUMN(C29),0),"")</f>
        <v/>
      </c>
      <c r="K76" s="55"/>
      <c r="L76" s="55"/>
    </row>
    <row r="77" spans="1:12" s="192" customFormat="1" ht="45" customHeight="1" x14ac:dyDescent="0.25">
      <c r="A77" s="55"/>
      <c r="B77" s="188">
        <v>22</v>
      </c>
      <c r="C77" s="189" t="str">
        <f ca="1">IFERROR(VLOOKUP($B77,Hinw_Abw!$T:$V,COLUMN(B30),0),"")</f>
        <v/>
      </c>
      <c r="D77" s="524" t="str">
        <f ca="1">IFERROR(VLOOKUP($B77,Hinw_Abw!$T:$V,COLUMN(C30),0),"")</f>
        <v/>
      </c>
      <c r="E77" s="524"/>
      <c r="F77" s="524"/>
      <c r="G77" s="55"/>
      <c r="H77" s="190">
        <v>22</v>
      </c>
      <c r="I77" s="191" t="str">
        <f ca="1">IFERROR(VLOOKUP($H77,Hinw_Abw!$P:$R,COLUMN(B30),0),"")</f>
        <v/>
      </c>
      <c r="J77" s="191" t="str">
        <f ca="1">IFERROR(VLOOKUP($H77,Hinw_Abw!$P:$R,COLUMN(C30),0),"")</f>
        <v/>
      </c>
      <c r="K77" s="55"/>
      <c r="L77" s="55"/>
    </row>
    <row r="78" spans="1:12" s="192" customFormat="1" ht="45" customHeight="1" x14ac:dyDescent="0.25">
      <c r="A78" s="55"/>
      <c r="B78" s="188">
        <v>23</v>
      </c>
      <c r="C78" s="189" t="str">
        <f ca="1">IFERROR(VLOOKUP($B78,Hinw_Abw!$T:$V,COLUMN(B31),0),"")</f>
        <v/>
      </c>
      <c r="D78" s="524" t="str">
        <f ca="1">IFERROR(VLOOKUP($B78,Hinw_Abw!$T:$V,COLUMN(C31),0),"")</f>
        <v/>
      </c>
      <c r="E78" s="524"/>
      <c r="F78" s="524"/>
      <c r="G78" s="55"/>
      <c r="H78" s="190">
        <v>23</v>
      </c>
      <c r="I78" s="191" t="str">
        <f ca="1">IFERROR(VLOOKUP($H78,Hinw_Abw!$P:$R,COLUMN(B31),0),"")</f>
        <v/>
      </c>
      <c r="J78" s="191" t="str">
        <f ca="1">IFERROR(VLOOKUP($H78,Hinw_Abw!$P:$R,COLUMN(C31),0),"")</f>
        <v/>
      </c>
      <c r="K78" s="55"/>
      <c r="L78" s="55"/>
    </row>
    <row r="79" spans="1:12" s="192" customFormat="1" ht="45" customHeight="1" x14ac:dyDescent="0.25">
      <c r="A79" s="55"/>
      <c r="B79" s="188">
        <v>24</v>
      </c>
      <c r="C79" s="189" t="str">
        <f ca="1">IFERROR(VLOOKUP($B79,Hinw_Abw!$T:$V,COLUMN(B32),0),"")</f>
        <v/>
      </c>
      <c r="D79" s="524" t="str">
        <f ca="1">IFERROR(VLOOKUP($B79,Hinw_Abw!$T:$V,COLUMN(C32),0),"")</f>
        <v/>
      </c>
      <c r="E79" s="524"/>
      <c r="F79" s="524"/>
      <c r="G79" s="55"/>
      <c r="H79" s="190">
        <v>24</v>
      </c>
      <c r="I79" s="191" t="str">
        <f ca="1">IFERROR(VLOOKUP($H79,Hinw_Abw!$P:$R,COLUMN(B32),0),"")</f>
        <v/>
      </c>
      <c r="J79" s="191" t="str">
        <f ca="1">IFERROR(VLOOKUP($H79,Hinw_Abw!$P:$R,COLUMN(C32),0),"")</f>
        <v/>
      </c>
      <c r="K79" s="55"/>
      <c r="L79" s="55"/>
    </row>
    <row r="80" spans="1:12" s="192" customFormat="1" ht="45" customHeight="1" x14ac:dyDescent="0.25">
      <c r="A80" s="55"/>
      <c r="B80" s="188">
        <v>25</v>
      </c>
      <c r="C80" s="189" t="str">
        <f ca="1">IFERROR(VLOOKUP($B80,Hinw_Abw!$T:$V,COLUMN(B33),0),"")</f>
        <v/>
      </c>
      <c r="D80" s="524" t="str">
        <f ca="1">IFERROR(VLOOKUP($B80,Hinw_Abw!$T:$V,COLUMN(C33),0),"")</f>
        <v/>
      </c>
      <c r="E80" s="524"/>
      <c r="F80" s="524"/>
      <c r="G80" s="55"/>
      <c r="H80" s="190">
        <v>25</v>
      </c>
      <c r="I80" s="191" t="str">
        <f ca="1">IFERROR(VLOOKUP($H80,Hinw_Abw!$P:$R,COLUMN(B33),0),"")</f>
        <v/>
      </c>
      <c r="J80" s="191" t="str">
        <f ca="1">IFERROR(VLOOKUP($H80,Hinw_Abw!$P:$R,COLUMN(C33),0),"")</f>
        <v/>
      </c>
      <c r="K80" s="55"/>
      <c r="L80" s="55"/>
    </row>
    <row r="81" spans="1:12" s="192" customFormat="1" ht="45" customHeight="1" x14ac:dyDescent="0.25">
      <c r="A81" s="55"/>
      <c r="B81" s="188">
        <v>26</v>
      </c>
      <c r="C81" s="189" t="str">
        <f ca="1">IFERROR(VLOOKUP($B81,Hinw_Abw!$T:$V,COLUMN(B34),0),"")</f>
        <v/>
      </c>
      <c r="D81" s="524" t="str">
        <f ca="1">IFERROR(VLOOKUP($B81,Hinw_Abw!$T:$V,COLUMN(C34),0),"")</f>
        <v/>
      </c>
      <c r="E81" s="524"/>
      <c r="F81" s="524"/>
      <c r="G81" s="55"/>
      <c r="H81" s="190">
        <v>26</v>
      </c>
      <c r="I81" s="191" t="str">
        <f ca="1">IFERROR(VLOOKUP($H81,Hinw_Abw!$P:$R,COLUMN(B34),0),"")</f>
        <v/>
      </c>
      <c r="J81" s="191" t="str">
        <f ca="1">IFERROR(VLOOKUP($H81,Hinw_Abw!$P:$R,COLUMN(C34),0),"")</f>
        <v/>
      </c>
      <c r="K81" s="55"/>
      <c r="L81" s="55"/>
    </row>
    <row r="82" spans="1:12" s="192" customFormat="1" ht="45" customHeight="1" x14ac:dyDescent="0.25">
      <c r="A82" s="55"/>
      <c r="B82" s="188">
        <v>27</v>
      </c>
      <c r="C82" s="189" t="str">
        <f ca="1">IFERROR(VLOOKUP($B82,Hinw_Abw!$T:$V,COLUMN(B35),0),"")</f>
        <v/>
      </c>
      <c r="D82" s="524" t="str">
        <f ca="1">IFERROR(VLOOKUP($B82,Hinw_Abw!$T:$V,COLUMN(C35),0),"")</f>
        <v/>
      </c>
      <c r="E82" s="524"/>
      <c r="F82" s="524"/>
      <c r="G82" s="55"/>
      <c r="H82" s="190">
        <v>27</v>
      </c>
      <c r="I82" s="191" t="str">
        <f ca="1">IFERROR(VLOOKUP($H82,Hinw_Abw!$P:$R,COLUMN(B35),0),"")</f>
        <v/>
      </c>
      <c r="J82" s="191" t="str">
        <f ca="1">IFERROR(VLOOKUP($H82,Hinw_Abw!$P:$R,COLUMN(C35),0),"")</f>
        <v/>
      </c>
      <c r="K82" s="55"/>
      <c r="L82" s="55"/>
    </row>
    <row r="83" spans="1:12" s="192" customFormat="1" ht="45" customHeight="1" x14ac:dyDescent="0.25">
      <c r="A83" s="55"/>
      <c r="B83" s="188">
        <v>28</v>
      </c>
      <c r="C83" s="189" t="str">
        <f ca="1">IFERROR(VLOOKUP($B83,Hinw_Abw!$T:$V,COLUMN(B36),0),"")</f>
        <v/>
      </c>
      <c r="D83" s="524" t="str">
        <f ca="1">IFERROR(VLOOKUP($B83,Hinw_Abw!$T:$V,COLUMN(C36),0),"")</f>
        <v/>
      </c>
      <c r="E83" s="524"/>
      <c r="F83" s="524"/>
      <c r="G83" s="55"/>
      <c r="H83" s="190">
        <v>28</v>
      </c>
      <c r="I83" s="191" t="str">
        <f ca="1">IFERROR(VLOOKUP($H83,Hinw_Abw!$P:$R,COLUMN(B36),0),"")</f>
        <v/>
      </c>
      <c r="J83" s="191" t="str">
        <f ca="1">IFERROR(VLOOKUP($H83,Hinw_Abw!$P:$R,COLUMN(C36),0),"")</f>
        <v/>
      </c>
      <c r="K83" s="55"/>
      <c r="L83" s="55"/>
    </row>
    <row r="84" spans="1:12" s="192" customFormat="1" ht="45" customHeight="1" x14ac:dyDescent="0.25">
      <c r="A84" s="55"/>
      <c r="B84" s="188">
        <v>29</v>
      </c>
      <c r="C84" s="189" t="str">
        <f ca="1">IFERROR(VLOOKUP($B84,Hinw_Abw!$T:$V,COLUMN(B37),0),"")</f>
        <v/>
      </c>
      <c r="D84" s="524" t="str">
        <f ca="1">IFERROR(VLOOKUP($B84,Hinw_Abw!$T:$V,COLUMN(C37),0),"")</f>
        <v/>
      </c>
      <c r="E84" s="524"/>
      <c r="F84" s="524"/>
      <c r="G84" s="55"/>
      <c r="H84" s="190">
        <v>29</v>
      </c>
      <c r="I84" s="191" t="str">
        <f ca="1">IFERROR(VLOOKUP($H84,Hinw_Abw!$P:$R,COLUMN(B37),0),"")</f>
        <v/>
      </c>
      <c r="J84" s="191" t="str">
        <f ca="1">IFERROR(VLOOKUP($H84,Hinw_Abw!$P:$R,COLUMN(C37),0),"")</f>
        <v/>
      </c>
      <c r="K84" s="55"/>
      <c r="L84" s="55"/>
    </row>
    <row r="85" spans="1:12" s="192" customFormat="1" ht="45" customHeight="1" x14ac:dyDescent="0.25">
      <c r="A85" s="55"/>
      <c r="B85" s="188">
        <v>30</v>
      </c>
      <c r="C85" s="189" t="str">
        <f ca="1">IFERROR(VLOOKUP($B85,Hinw_Abw!$T:$V,COLUMN(B39),0),"")</f>
        <v/>
      </c>
      <c r="D85" s="524" t="str">
        <f ca="1">IFERROR(VLOOKUP($B85,Hinw_Abw!$T:$V,COLUMN(C39),0),"")</f>
        <v/>
      </c>
      <c r="E85" s="524"/>
      <c r="F85" s="524"/>
      <c r="G85" s="55"/>
      <c r="H85" s="190">
        <v>30</v>
      </c>
      <c r="I85" s="191" t="str">
        <f ca="1">IFERROR(VLOOKUP($H85,Hinw_Abw!$P:$R,COLUMN(B39),0),"")</f>
        <v/>
      </c>
      <c r="J85" s="191" t="str">
        <f ca="1">IFERROR(VLOOKUP($H85,Hinw_Abw!$P:$R,COLUMN(C39),0),"")</f>
        <v/>
      </c>
      <c r="K85" s="55"/>
      <c r="L85" s="55"/>
    </row>
    <row r="86" spans="1:12" s="192" customFormat="1" ht="45" customHeight="1" x14ac:dyDescent="0.25">
      <c r="A86" s="55"/>
      <c r="B86" s="188">
        <v>31</v>
      </c>
      <c r="C86" s="189" t="str">
        <f ca="1">IFERROR(VLOOKUP($B86,Hinw_Abw!$T:$V,COLUMN(B42),0),"")</f>
        <v/>
      </c>
      <c r="D86" s="524" t="str">
        <f ca="1">IFERROR(VLOOKUP($B86,Hinw_Abw!$T:$V,COLUMN(C43),0),"")</f>
        <v/>
      </c>
      <c r="E86" s="524"/>
      <c r="F86" s="524"/>
      <c r="G86" s="55"/>
      <c r="H86" s="190">
        <v>31</v>
      </c>
      <c r="I86" s="191" t="str">
        <f ca="1">IFERROR(VLOOKUP($H86,Hinw_Abw!$P:$R,COLUMN(B42),0),"")</f>
        <v/>
      </c>
      <c r="J86" s="191" t="str">
        <f ca="1">IFERROR(VLOOKUP($H86,Hinw_Abw!$P:$R,COLUMN(C43),0),"")</f>
        <v/>
      </c>
      <c r="K86" s="55"/>
      <c r="L86" s="55"/>
    </row>
    <row r="87" spans="1:12" s="192" customFormat="1" ht="45" customHeight="1" x14ac:dyDescent="0.25">
      <c r="A87" s="55"/>
      <c r="B87" s="188">
        <v>32</v>
      </c>
      <c r="C87" s="189" t="str">
        <f ca="1">IFERROR(VLOOKUP($B87,Hinw_Abw!$T:$V,COLUMN(B44),0),"")</f>
        <v/>
      </c>
      <c r="D87" s="524" t="str">
        <f ca="1">IFERROR(VLOOKUP($B87,Hinw_Abw!$T:$V,COLUMN(C44),0),"")</f>
        <v/>
      </c>
      <c r="E87" s="524"/>
      <c r="F87" s="524"/>
      <c r="G87" s="55"/>
      <c r="H87" s="190">
        <v>32</v>
      </c>
      <c r="I87" s="191" t="str">
        <f ca="1">IFERROR(VLOOKUP($H87,Hinw_Abw!$P:$R,COLUMN(B44),0),"")</f>
        <v/>
      </c>
      <c r="J87" s="191" t="str">
        <f ca="1">IFERROR(VLOOKUP($H87,Hinw_Abw!$P:$R,COLUMN(C44),0),"")</f>
        <v/>
      </c>
      <c r="K87" s="55"/>
      <c r="L87" s="55"/>
    </row>
    <row r="88" spans="1:12" s="192" customFormat="1" ht="45" customHeight="1" x14ac:dyDescent="0.25">
      <c r="A88" s="55"/>
      <c r="B88" s="188">
        <v>33</v>
      </c>
      <c r="C88" s="189" t="str">
        <f ca="1">IFERROR(VLOOKUP($B88,Hinw_Abw!$T:$V,COLUMN(B45),0),"")</f>
        <v/>
      </c>
      <c r="D88" s="524" t="str">
        <f ca="1">IFERROR(VLOOKUP($B88,Hinw_Abw!$T:$V,COLUMN(C45),0),"")</f>
        <v/>
      </c>
      <c r="E88" s="524"/>
      <c r="F88" s="524"/>
      <c r="G88" s="55"/>
      <c r="H88" s="190">
        <v>33</v>
      </c>
      <c r="I88" s="191" t="str">
        <f ca="1">IFERROR(VLOOKUP($H88,Hinw_Abw!$P:$R,COLUMN(B45),0),"")</f>
        <v/>
      </c>
      <c r="J88" s="191" t="str">
        <f ca="1">IFERROR(VLOOKUP($H88,Hinw_Abw!$P:$R,COLUMN(C45),0),"")</f>
        <v/>
      </c>
      <c r="K88" s="55"/>
      <c r="L88" s="55"/>
    </row>
    <row r="89" spans="1:12" s="192" customFormat="1" ht="45" customHeight="1" x14ac:dyDescent="0.25">
      <c r="A89" s="55"/>
      <c r="B89" s="188">
        <v>34</v>
      </c>
      <c r="C89" s="189" t="str">
        <f ca="1">IFERROR(VLOOKUP($B89,Hinw_Abw!$T:$V,COLUMN(B46),0),"")</f>
        <v/>
      </c>
      <c r="D89" s="524" t="str">
        <f ca="1">IFERROR(VLOOKUP($B89,Hinw_Abw!$T:$V,COLUMN(C46),0),"")</f>
        <v/>
      </c>
      <c r="E89" s="524"/>
      <c r="F89" s="524"/>
      <c r="G89" s="55"/>
      <c r="H89" s="190">
        <v>34</v>
      </c>
      <c r="I89" s="191" t="str">
        <f ca="1">IFERROR(VLOOKUP($H89,Hinw_Abw!$P:$R,COLUMN(B46),0),"")</f>
        <v/>
      </c>
      <c r="J89" s="191" t="str">
        <f ca="1">IFERROR(VLOOKUP($H89,Hinw_Abw!$P:$R,COLUMN(C46),0),"")</f>
        <v/>
      </c>
      <c r="K89" s="55"/>
      <c r="L89" s="55"/>
    </row>
    <row r="90" spans="1:12" s="192" customFormat="1" ht="45" customHeight="1" x14ac:dyDescent="0.25">
      <c r="A90" s="55"/>
      <c r="B90" s="188">
        <v>35</v>
      </c>
      <c r="C90" s="189" t="str">
        <f ca="1">IFERROR(VLOOKUP($B90,Hinw_Abw!$T:$V,COLUMN(B47),0),"")</f>
        <v/>
      </c>
      <c r="D90" s="524" t="str">
        <f ca="1">IFERROR(VLOOKUP($B90,Hinw_Abw!$T:$V,COLUMN(C47),0),"")</f>
        <v/>
      </c>
      <c r="E90" s="524"/>
      <c r="F90" s="524"/>
      <c r="G90" s="55"/>
      <c r="H90" s="190">
        <v>35</v>
      </c>
      <c r="I90" s="191" t="str">
        <f ca="1">IFERROR(VLOOKUP($H90,Hinw_Abw!$P:$R,COLUMN(B47),0),"")</f>
        <v/>
      </c>
      <c r="J90" s="191" t="str">
        <f ca="1">IFERROR(VLOOKUP($H90,Hinw_Abw!$P:$R,COLUMN(C47),0),"")</f>
        <v/>
      </c>
      <c r="K90" s="55"/>
      <c r="L90" s="55"/>
    </row>
    <row r="91" spans="1:12" s="192" customFormat="1" ht="45" customHeight="1" x14ac:dyDescent="0.25">
      <c r="A91" s="55"/>
      <c r="B91" s="188">
        <v>36</v>
      </c>
      <c r="C91" s="189" t="str">
        <f ca="1">IFERROR(VLOOKUP($B91,Hinw_Abw!$T:$V,COLUMN(B48),0),"")</f>
        <v/>
      </c>
      <c r="D91" s="524" t="str">
        <f ca="1">IFERROR(VLOOKUP($B91,Hinw_Abw!$T:$V,COLUMN(C48),0),"")</f>
        <v/>
      </c>
      <c r="E91" s="524"/>
      <c r="F91" s="524"/>
      <c r="G91" s="55"/>
      <c r="H91" s="190">
        <v>36</v>
      </c>
      <c r="I91" s="191" t="str">
        <f ca="1">IFERROR(VLOOKUP($H91,Hinw_Abw!$P:$R,COLUMN(B48),0),"")</f>
        <v/>
      </c>
      <c r="J91" s="191" t="str">
        <f ca="1">IFERROR(VLOOKUP($H91,Hinw_Abw!$P:$R,COLUMN(C48),0),"")</f>
        <v/>
      </c>
      <c r="K91" s="55"/>
      <c r="L91" s="55"/>
    </row>
    <row r="92" spans="1:12" s="192" customFormat="1" ht="45" customHeight="1" x14ac:dyDescent="0.25">
      <c r="A92" s="55"/>
      <c r="B92" s="188">
        <v>37</v>
      </c>
      <c r="C92" s="189" t="str">
        <f ca="1">IFERROR(VLOOKUP($B92,Hinw_Abw!$T:$V,COLUMN(B49),0),"")</f>
        <v/>
      </c>
      <c r="D92" s="524" t="str">
        <f ca="1">IFERROR(VLOOKUP($B92,Hinw_Abw!$T:$V,COLUMN(C49),0),"")</f>
        <v/>
      </c>
      <c r="E92" s="524"/>
      <c r="F92" s="524"/>
      <c r="G92" s="55"/>
      <c r="H92" s="190">
        <v>37</v>
      </c>
      <c r="I92" s="191" t="str">
        <f ca="1">IFERROR(VLOOKUP($H92,Hinw_Abw!$P:$R,COLUMN(B49),0),"")</f>
        <v/>
      </c>
      <c r="J92" s="191" t="str">
        <f ca="1">IFERROR(VLOOKUP($H92,Hinw_Abw!$P:$R,COLUMN(C49),0),"")</f>
        <v/>
      </c>
      <c r="K92" s="55"/>
      <c r="L92" s="55"/>
    </row>
    <row r="93" spans="1:12" s="192" customFormat="1" ht="45" customHeight="1" x14ac:dyDescent="0.25">
      <c r="A93" s="55"/>
      <c r="B93" s="188">
        <v>38</v>
      </c>
      <c r="C93" s="189" t="str">
        <f ca="1">IFERROR(VLOOKUP($B93,Hinw_Abw!$T:$V,COLUMN(B50),0),"")</f>
        <v/>
      </c>
      <c r="D93" s="524" t="str">
        <f ca="1">IFERROR(VLOOKUP($B93,Hinw_Abw!$T:$V,COLUMN(C50),0),"")</f>
        <v/>
      </c>
      <c r="E93" s="524"/>
      <c r="F93" s="524"/>
      <c r="G93" s="55"/>
      <c r="H93" s="190">
        <v>38</v>
      </c>
      <c r="I93" s="191" t="str">
        <f ca="1">IFERROR(VLOOKUP($H93,Hinw_Abw!$P:$R,COLUMN(B50),0),"")</f>
        <v/>
      </c>
      <c r="J93" s="191" t="str">
        <f ca="1">IFERROR(VLOOKUP($H93,Hinw_Abw!$P:$R,COLUMN(C50),0),"")</f>
        <v/>
      </c>
      <c r="K93" s="55"/>
      <c r="L93" s="55"/>
    </row>
    <row r="94" spans="1:12" s="192" customFormat="1" ht="45" customHeight="1" x14ac:dyDescent="0.25">
      <c r="A94" s="55"/>
      <c r="B94" s="188">
        <v>39</v>
      </c>
      <c r="C94" s="189" t="str">
        <f ca="1">IFERROR(VLOOKUP($B94,Hinw_Abw!$T:$V,COLUMN(B51),0),"")</f>
        <v/>
      </c>
      <c r="D94" s="524" t="str">
        <f ca="1">IFERROR(VLOOKUP($B94,Hinw_Abw!$T:$V,COLUMN(C51),0),"")</f>
        <v/>
      </c>
      <c r="E94" s="524"/>
      <c r="F94" s="524"/>
      <c r="G94" s="55"/>
      <c r="H94" s="190">
        <v>39</v>
      </c>
      <c r="I94" s="191" t="str">
        <f ca="1">IFERROR(VLOOKUP($H94,Hinw_Abw!$P:$R,COLUMN(B51),0),"")</f>
        <v/>
      </c>
      <c r="J94" s="191" t="str">
        <f ca="1">IFERROR(VLOOKUP($H94,Hinw_Abw!$P:$R,COLUMN(C51),0),"")</f>
        <v/>
      </c>
      <c r="K94" s="55"/>
      <c r="L94" s="55"/>
    </row>
    <row r="95" spans="1:12" s="192" customFormat="1" ht="45" customHeight="1" x14ac:dyDescent="0.25">
      <c r="A95" s="55"/>
      <c r="B95" s="188">
        <v>40</v>
      </c>
      <c r="C95" s="189" t="str">
        <f ca="1">IFERROR(VLOOKUP($B95,Hinw_Abw!$T:$V,COLUMN(B52),0),"")</f>
        <v/>
      </c>
      <c r="D95" s="524" t="str">
        <f ca="1">IFERROR(VLOOKUP($B95,Hinw_Abw!$T:$V,COLUMN(C52),0),"")</f>
        <v/>
      </c>
      <c r="E95" s="524"/>
      <c r="F95" s="524"/>
      <c r="G95" s="55"/>
      <c r="H95" s="190">
        <v>40</v>
      </c>
      <c r="I95" s="191" t="str">
        <f ca="1">IFERROR(VLOOKUP($H95,Hinw_Abw!$P:$R,COLUMN(B52),0),"")</f>
        <v/>
      </c>
      <c r="J95" s="191" t="str">
        <f ca="1">IFERROR(VLOOKUP($H95,Hinw_Abw!$P:$R,COLUMN(C52),0),"")</f>
        <v/>
      </c>
      <c r="K95" s="55"/>
      <c r="L95" s="55"/>
    </row>
    <row r="96" spans="1:12" s="192" customFormat="1" ht="45" hidden="1" customHeight="1" x14ac:dyDescent="0.25">
      <c r="A96" s="55"/>
      <c r="B96" s="188">
        <v>41</v>
      </c>
      <c r="C96" s="189" t="str">
        <f ca="1">IFERROR(VLOOKUP($B96,Hinw_Abw!$T:$V,COLUMN(B53),0),"")</f>
        <v/>
      </c>
      <c r="D96" s="524" t="str">
        <f ca="1">IFERROR(VLOOKUP($B96,Hinw_Abw!$T:$V,COLUMN(C53),0),"")</f>
        <v/>
      </c>
      <c r="E96" s="524"/>
      <c r="F96" s="524"/>
      <c r="G96" s="55"/>
      <c r="H96" s="190">
        <v>41</v>
      </c>
      <c r="I96" s="191" t="str">
        <f ca="1">IFERROR(VLOOKUP($H96,Hinw_Abw!$P:$R,COLUMN(B53),0),"")</f>
        <v/>
      </c>
      <c r="J96" s="191" t="str">
        <f ca="1">IFERROR(VLOOKUP($H96,Hinw_Abw!$P:$R,COLUMN(C53),0),"")</f>
        <v/>
      </c>
      <c r="K96" s="55"/>
      <c r="L96" s="55"/>
    </row>
    <row r="97" spans="1:12" s="192" customFormat="1" ht="45" hidden="1" customHeight="1" x14ac:dyDescent="0.25">
      <c r="A97" s="55"/>
      <c r="B97" s="188">
        <v>42</v>
      </c>
      <c r="C97" s="189" t="str">
        <f ca="1">IFERROR(VLOOKUP($B97,Hinw_Abw!$T:$V,COLUMN(B54),0),"")</f>
        <v/>
      </c>
      <c r="D97" s="524" t="str">
        <f ca="1">IFERROR(VLOOKUP($B97,Hinw_Abw!$T:$V,COLUMN(C54),0),"")</f>
        <v/>
      </c>
      <c r="E97" s="524"/>
      <c r="F97" s="524"/>
      <c r="G97" s="55"/>
      <c r="H97" s="190">
        <v>42</v>
      </c>
      <c r="I97" s="191" t="str">
        <f ca="1">IFERROR(VLOOKUP($H97,Hinw_Abw!$P:$R,COLUMN(B54),0),"")</f>
        <v/>
      </c>
      <c r="J97" s="191" t="str">
        <f ca="1">IFERROR(VLOOKUP($H97,Hinw_Abw!$P:$R,COLUMN(C54),0),"")</f>
        <v/>
      </c>
      <c r="K97" s="55"/>
      <c r="L97" s="55"/>
    </row>
    <row r="98" spans="1:12" s="192" customFormat="1" ht="45" hidden="1" customHeight="1" x14ac:dyDescent="0.25">
      <c r="A98" s="55"/>
      <c r="B98" s="188">
        <v>43</v>
      </c>
      <c r="C98" s="189" t="str">
        <f ca="1">IFERROR(VLOOKUP($B98,Hinw_Abw!$T:$V,COLUMN(B55),0),"")</f>
        <v/>
      </c>
      <c r="D98" s="524" t="str">
        <f ca="1">IFERROR(VLOOKUP($B98,Hinw_Abw!$T:$V,COLUMN(C55),0),"")</f>
        <v/>
      </c>
      <c r="E98" s="524"/>
      <c r="F98" s="524"/>
      <c r="G98" s="55"/>
      <c r="H98" s="190">
        <v>43</v>
      </c>
      <c r="I98" s="191" t="str">
        <f ca="1">IFERROR(VLOOKUP($H98,Hinw_Abw!$P:$R,COLUMN(B55),0),"")</f>
        <v/>
      </c>
      <c r="J98" s="191" t="str">
        <f ca="1">IFERROR(VLOOKUP($H98,Hinw_Abw!$P:$R,COLUMN(C55),0),"")</f>
        <v/>
      </c>
      <c r="K98" s="55"/>
      <c r="L98" s="55"/>
    </row>
    <row r="99" spans="1:12" s="192" customFormat="1" ht="45" hidden="1" customHeight="1" x14ac:dyDescent="0.25">
      <c r="A99" s="55"/>
      <c r="B99" s="188">
        <v>44</v>
      </c>
      <c r="C99" s="189" t="str">
        <f ca="1">IFERROR(VLOOKUP($B99,Hinw_Abw!$T:$V,COLUMN(B56),0),"")</f>
        <v/>
      </c>
      <c r="D99" s="524" t="str">
        <f ca="1">IFERROR(VLOOKUP($B99,Hinw_Abw!$T:$V,COLUMN(C56),0),"")</f>
        <v/>
      </c>
      <c r="E99" s="524"/>
      <c r="F99" s="524"/>
      <c r="G99" s="55"/>
      <c r="H99" s="190">
        <v>44</v>
      </c>
      <c r="I99" s="191" t="str">
        <f ca="1">IFERROR(VLOOKUP($H99,Hinw_Abw!$P:$R,COLUMN(B56),0),"")</f>
        <v/>
      </c>
      <c r="J99" s="191" t="str">
        <f ca="1">IFERROR(VLOOKUP($H99,Hinw_Abw!$P:$R,COLUMN(C56),0),"")</f>
        <v/>
      </c>
      <c r="K99" s="55"/>
      <c r="L99" s="55"/>
    </row>
    <row r="100" spans="1:12" s="192" customFormat="1" ht="45" hidden="1" customHeight="1" x14ac:dyDescent="0.25">
      <c r="A100" s="55"/>
      <c r="B100" s="188">
        <v>45</v>
      </c>
      <c r="C100" s="189" t="str">
        <f ca="1">IFERROR(VLOOKUP($B100,Hinw_Abw!$T:$V,COLUMN(B57),0),"")</f>
        <v/>
      </c>
      <c r="D100" s="524" t="str">
        <f ca="1">IFERROR(VLOOKUP($B100,Hinw_Abw!$T:$V,COLUMN(C57),0),"")</f>
        <v/>
      </c>
      <c r="E100" s="524"/>
      <c r="F100" s="524"/>
      <c r="G100" s="55"/>
      <c r="H100" s="190">
        <v>45</v>
      </c>
      <c r="I100" s="191" t="str">
        <f ca="1">IFERROR(VLOOKUP($H100,Hinw_Abw!$P:$R,COLUMN(B57),0),"")</f>
        <v/>
      </c>
      <c r="J100" s="191" t="str">
        <f ca="1">IFERROR(VLOOKUP($H100,Hinw_Abw!$P:$R,COLUMN(C57),0),"")</f>
        <v/>
      </c>
      <c r="K100" s="55"/>
      <c r="L100" s="55"/>
    </row>
    <row r="101" spans="1:12" s="192" customFormat="1" ht="45" hidden="1" customHeight="1" x14ac:dyDescent="0.25">
      <c r="A101" s="55"/>
      <c r="B101" s="188">
        <v>46</v>
      </c>
      <c r="C101" s="189" t="str">
        <f ca="1">IFERROR(VLOOKUP($B101,Hinw_Abw!$T:$V,COLUMN(B58),0),"")</f>
        <v/>
      </c>
      <c r="D101" s="524" t="str">
        <f ca="1">IFERROR(VLOOKUP($B101,Hinw_Abw!$T:$V,COLUMN(C58),0),"")</f>
        <v/>
      </c>
      <c r="E101" s="524"/>
      <c r="F101" s="524"/>
      <c r="G101" s="55"/>
      <c r="H101" s="190">
        <v>46</v>
      </c>
      <c r="I101" s="191" t="str">
        <f ca="1">IFERROR(VLOOKUP($H101,Hinw_Abw!$P:$R,COLUMN(B58),0),"")</f>
        <v/>
      </c>
      <c r="J101" s="191" t="str">
        <f ca="1">IFERROR(VLOOKUP($H101,Hinw_Abw!$P:$R,COLUMN(C58),0),"")</f>
        <v/>
      </c>
      <c r="K101" s="55"/>
      <c r="L101" s="55"/>
    </row>
    <row r="102" spans="1:12" s="192" customFormat="1" ht="45" hidden="1" customHeight="1" x14ac:dyDescent="0.25">
      <c r="A102" s="55"/>
      <c r="B102" s="188">
        <v>47</v>
      </c>
      <c r="C102" s="189" t="str">
        <f ca="1">IFERROR(VLOOKUP($B102,Hinw_Abw!$T:$V,COLUMN(B59),0),"")</f>
        <v/>
      </c>
      <c r="D102" s="524" t="str">
        <f ca="1">IFERROR(VLOOKUP($B102,Hinw_Abw!$T:$V,COLUMN(C59),0),"")</f>
        <v/>
      </c>
      <c r="E102" s="524"/>
      <c r="F102" s="524"/>
      <c r="G102" s="55"/>
      <c r="H102" s="190">
        <v>47</v>
      </c>
      <c r="I102" s="191" t="str">
        <f ca="1">IFERROR(VLOOKUP($H102,Hinw_Abw!$P:$R,COLUMN(B59),0),"")</f>
        <v/>
      </c>
      <c r="J102" s="191" t="str">
        <f ca="1">IFERROR(VLOOKUP($H102,Hinw_Abw!$P:$R,COLUMN(C59),0),"")</f>
        <v/>
      </c>
      <c r="K102" s="55"/>
      <c r="L102" s="55"/>
    </row>
    <row r="103" spans="1:12" s="192" customFormat="1" ht="45" hidden="1" customHeight="1" x14ac:dyDescent="0.25">
      <c r="A103" s="55"/>
      <c r="B103" s="188">
        <v>48</v>
      </c>
      <c r="C103" s="189" t="str">
        <f ca="1">IFERROR(VLOOKUP($B103,Hinw_Abw!$T:$V,COLUMN(B60),0),"")</f>
        <v/>
      </c>
      <c r="D103" s="524" t="str">
        <f ca="1">IFERROR(VLOOKUP($B103,Hinw_Abw!$T:$V,COLUMN(C60),0),"")</f>
        <v/>
      </c>
      <c r="E103" s="524"/>
      <c r="F103" s="524"/>
      <c r="G103" s="55"/>
      <c r="H103" s="190">
        <v>48</v>
      </c>
      <c r="I103" s="191" t="str">
        <f ca="1">IFERROR(VLOOKUP($H103,Hinw_Abw!$P:$R,COLUMN(B60),0),"")</f>
        <v/>
      </c>
      <c r="J103" s="191" t="str">
        <f ca="1">IFERROR(VLOOKUP($H103,Hinw_Abw!$P:$R,COLUMN(C60),0),"")</f>
        <v/>
      </c>
      <c r="K103" s="55"/>
      <c r="L103" s="55"/>
    </row>
    <row r="104" spans="1:12" s="192" customFormat="1" ht="45" hidden="1" customHeight="1" x14ac:dyDescent="0.25">
      <c r="A104" s="55"/>
      <c r="B104" s="188">
        <v>49</v>
      </c>
      <c r="C104" s="189" t="str">
        <f ca="1">IFERROR(VLOOKUP($B104,Hinw_Abw!$T:$V,COLUMN(B61),0),"")</f>
        <v/>
      </c>
      <c r="D104" s="524" t="str">
        <f ca="1">IFERROR(VLOOKUP($B104,Hinw_Abw!$T:$V,COLUMN(C61),0),"")</f>
        <v/>
      </c>
      <c r="E104" s="524"/>
      <c r="F104" s="524"/>
      <c r="G104" s="55"/>
      <c r="H104" s="190">
        <v>49</v>
      </c>
      <c r="I104" s="191" t="str">
        <f ca="1">IFERROR(VLOOKUP($H104,Hinw_Abw!$P:$R,COLUMN(B61),0),"")</f>
        <v/>
      </c>
      <c r="J104" s="191" t="str">
        <f ca="1">IFERROR(VLOOKUP($H104,Hinw_Abw!$P:$R,COLUMN(C61),0),"")</f>
        <v/>
      </c>
      <c r="K104" s="55"/>
      <c r="L104" s="55"/>
    </row>
    <row r="105" spans="1:12" s="192" customFormat="1" ht="45" hidden="1" customHeight="1" x14ac:dyDescent="0.25">
      <c r="A105" s="55"/>
      <c r="B105" s="188">
        <v>50</v>
      </c>
      <c r="C105" s="189" t="str">
        <f ca="1">IFERROR(VLOOKUP($B105,Hinw_Abw!$T:$V,COLUMN(B62),0),"")</f>
        <v/>
      </c>
      <c r="D105" s="524" t="str">
        <f ca="1">IFERROR(VLOOKUP($B105,Hinw_Abw!$T:$V,COLUMN(C62),0),"")</f>
        <v/>
      </c>
      <c r="E105" s="524"/>
      <c r="F105" s="524"/>
      <c r="G105" s="55"/>
      <c r="H105" s="190">
        <v>50</v>
      </c>
      <c r="I105" s="191" t="str">
        <f ca="1">IFERROR(VLOOKUP($H105,Hinw_Abw!$P:$R,COLUMN(B62),0),"")</f>
        <v/>
      </c>
      <c r="J105" s="191" t="str">
        <f ca="1">IFERROR(VLOOKUP($H105,Hinw_Abw!$P:$R,COLUMN(C62),0),"")</f>
        <v/>
      </c>
      <c r="K105" s="55"/>
      <c r="L105" s="55"/>
    </row>
  </sheetData>
  <sheetProtection algorithmName="SHA-512" hashValue="oIpSf2o2wsBHxTddXkqi05F5yFgXETgRyZa1EXrGr2Prax+flRvbmOSoVA34tE5nLrOxvZ5l/4LMMyGFC6RycA==" saltValue="jPeFajHckeLDfUVkw3IZbQ==" spinCount="100000" sheet="1" selectLockedCells="1"/>
  <mergeCells count="89">
    <mergeCell ref="E19:F19"/>
    <mergeCell ref="G19:J19"/>
    <mergeCell ref="E15:G15"/>
    <mergeCell ref="H15:I15"/>
    <mergeCell ref="E16:J16"/>
    <mergeCell ref="E17:J17"/>
    <mergeCell ref="E18:J18"/>
    <mergeCell ref="F22:G22"/>
    <mergeCell ref="H22:J22"/>
    <mergeCell ref="F23:G23"/>
    <mergeCell ref="H23:J23"/>
    <mergeCell ref="F24:G24"/>
    <mergeCell ref="H24:J24"/>
    <mergeCell ref="B45:B48"/>
    <mergeCell ref="C45:J48"/>
    <mergeCell ref="C26:E26"/>
    <mergeCell ref="F26:G26"/>
    <mergeCell ref="H26:J26"/>
    <mergeCell ref="C34:E34"/>
    <mergeCell ref="F34:H34"/>
    <mergeCell ref="I34:J34"/>
    <mergeCell ref="F42:G42"/>
    <mergeCell ref="H42:J42"/>
    <mergeCell ref="F43:G43"/>
    <mergeCell ref="H43:J43"/>
    <mergeCell ref="B42:B43"/>
    <mergeCell ref="D59:F59"/>
    <mergeCell ref="C35:E35"/>
    <mergeCell ref="F35:H35"/>
    <mergeCell ref="I35:J35"/>
    <mergeCell ref="C50:J50"/>
    <mergeCell ref="D55:F55"/>
    <mergeCell ref="D56:F56"/>
    <mergeCell ref="D57:F57"/>
    <mergeCell ref="D58:F58"/>
    <mergeCell ref="F39:G39"/>
    <mergeCell ref="H39:J39"/>
    <mergeCell ref="F41:G41"/>
    <mergeCell ref="H41:J41"/>
    <mergeCell ref="F40:G40"/>
    <mergeCell ref="H40:J40"/>
    <mergeCell ref="D71:F71"/>
    <mergeCell ref="D60:F60"/>
    <mergeCell ref="D61:F61"/>
    <mergeCell ref="D62:F62"/>
    <mergeCell ref="D63:F63"/>
    <mergeCell ref="D64:F64"/>
    <mergeCell ref="D65:F65"/>
    <mergeCell ref="D66:F66"/>
    <mergeCell ref="D67:F67"/>
    <mergeCell ref="D68:F68"/>
    <mergeCell ref="D69:F69"/>
    <mergeCell ref="D70:F70"/>
    <mergeCell ref="D83:F83"/>
    <mergeCell ref="D72:F72"/>
    <mergeCell ref="D73:F73"/>
    <mergeCell ref="D74:F74"/>
    <mergeCell ref="D75:F75"/>
    <mergeCell ref="D76:F76"/>
    <mergeCell ref="D77:F77"/>
    <mergeCell ref="D78:F78"/>
    <mergeCell ref="D79:F79"/>
    <mergeCell ref="D80:F80"/>
    <mergeCell ref="D81:F81"/>
    <mergeCell ref="D82:F82"/>
    <mergeCell ref="D94:F94"/>
    <mergeCell ref="D95:F95"/>
    <mergeCell ref="D84:F84"/>
    <mergeCell ref="D85:F85"/>
    <mergeCell ref="D86:F86"/>
    <mergeCell ref="D87:F87"/>
    <mergeCell ref="D88:F88"/>
    <mergeCell ref="D89:F89"/>
    <mergeCell ref="E20:J20"/>
    <mergeCell ref="D102:F102"/>
    <mergeCell ref="D103:F103"/>
    <mergeCell ref="D104:F104"/>
    <mergeCell ref="D105:F105"/>
    <mergeCell ref="D42:D43"/>
    <mergeCell ref="D96:F96"/>
    <mergeCell ref="D97:F97"/>
    <mergeCell ref="D98:F98"/>
    <mergeCell ref="D99:F99"/>
    <mergeCell ref="D100:F100"/>
    <mergeCell ref="D101:F101"/>
    <mergeCell ref="D90:F90"/>
    <mergeCell ref="D91:F91"/>
    <mergeCell ref="D92:F92"/>
    <mergeCell ref="D93:F93"/>
  </mergeCells>
  <conditionalFormatting sqref="B55:F56">
    <cfRule type="expression" dxfId="3" priority="2">
      <formula>AND($C$56="",$D$56="")</formula>
    </cfRule>
  </conditionalFormatting>
  <conditionalFormatting sqref="B57:F105">
    <cfRule type="expression" dxfId="2" priority="1">
      <formula>AND($C57="",$D57="")</formula>
    </cfRule>
  </conditionalFormatting>
  <conditionalFormatting sqref="H55:J56">
    <cfRule type="expression" dxfId="1" priority="3">
      <formula>AND($I$56="",$J$56="")</formula>
    </cfRule>
  </conditionalFormatting>
  <conditionalFormatting sqref="H57:J105">
    <cfRule type="expression" dxfId="0" priority="4">
      <formula>AND($I57="",$J57="")</formula>
    </cfRule>
  </conditionalFormatting>
  <dataValidations count="2">
    <dataValidation type="list" allowBlank="1" showInputMessage="1" showErrorMessage="1" sqref="C50:J50" xr:uid="{00000000-0002-0000-0A00-000000000000}">
      <formula1>$P$9:$P$13</formula1>
    </dataValidation>
    <dataValidation type="date" errorStyle="information" operator="greaterThan" allowBlank="1" showInputMessage="1" showErrorMessage="1" errorTitle="Datumseingabe erforderlich" error="Bitte Datumswert eingeben." sqref="C40 C43" xr:uid="{00000000-0002-0000-0A00-000001000000}">
      <formula1>43466</formula1>
    </dataValidation>
  </dataValidations>
  <pageMargins left="0.70866141732283472" right="0.70866141732283472" top="0.78740157480314965" bottom="0.78740157480314965" header="0.31496062992125984" footer="0.31496062992125984"/>
  <pageSetup paperSize="9" scale="2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rgb="FF0070C0"/>
  </sheetPr>
  <dimension ref="A1:ZZ18"/>
  <sheetViews>
    <sheetView topLeftCell="CV1" workbookViewId="0">
      <selection activeCell="YO13" sqref="YO13"/>
    </sheetView>
  </sheetViews>
  <sheetFormatPr baseColWidth="10" defaultColWidth="11.42578125" defaultRowHeight="15" x14ac:dyDescent="0.25"/>
  <cols>
    <col min="1" max="2" width="10.7109375" customWidth="1"/>
    <col min="3" max="3" width="18.140625" bestFit="1" customWidth="1"/>
    <col min="4" max="702" width="10.7109375" customWidth="1"/>
  </cols>
  <sheetData>
    <row r="1" spans="1:702" ht="14.25" x14ac:dyDescent="0.45">
      <c r="A1" t="s">
        <v>409</v>
      </c>
      <c r="B1" t="s">
        <v>52</v>
      </c>
      <c r="C1" t="s">
        <v>410</v>
      </c>
      <c r="D1" t="s">
        <v>410</v>
      </c>
      <c r="E1" t="s">
        <v>410</v>
      </c>
      <c r="F1" t="s">
        <v>410</v>
      </c>
      <c r="G1" t="s">
        <v>410</v>
      </c>
      <c r="H1" t="s">
        <v>410</v>
      </c>
      <c r="I1" t="s">
        <v>410</v>
      </c>
      <c r="J1" t="s">
        <v>410</v>
      </c>
      <c r="K1" t="s">
        <v>410</v>
      </c>
      <c r="L1" t="s">
        <v>410</v>
      </c>
      <c r="M1" t="s">
        <v>410</v>
      </c>
      <c r="N1" t="s">
        <v>410</v>
      </c>
      <c r="O1" t="s">
        <v>410</v>
      </c>
      <c r="P1" t="s">
        <v>410</v>
      </c>
      <c r="Q1" t="s">
        <v>410</v>
      </c>
      <c r="R1" s="283" t="s">
        <v>410</v>
      </c>
      <c r="S1" s="283" t="s">
        <v>410</v>
      </c>
      <c r="T1" s="283" t="s">
        <v>410</v>
      </c>
      <c r="U1" t="s">
        <v>410</v>
      </c>
      <c r="V1" t="s">
        <v>410</v>
      </c>
      <c r="W1" t="s">
        <v>410</v>
      </c>
      <c r="X1" t="s">
        <v>410</v>
      </c>
      <c r="Y1" t="s">
        <v>410</v>
      </c>
      <c r="Z1" t="s">
        <v>410</v>
      </c>
      <c r="AA1" t="s">
        <v>410</v>
      </c>
      <c r="AB1" t="s">
        <v>410</v>
      </c>
      <c r="AC1" t="s">
        <v>410</v>
      </c>
      <c r="AD1" t="s">
        <v>410</v>
      </c>
      <c r="AE1" t="s">
        <v>410</v>
      </c>
      <c r="AF1" t="s">
        <v>410</v>
      </c>
      <c r="AG1" t="s">
        <v>410</v>
      </c>
      <c r="AH1" t="s">
        <v>410</v>
      </c>
      <c r="AI1" t="s">
        <v>410</v>
      </c>
      <c r="AJ1" t="s">
        <v>410</v>
      </c>
      <c r="AK1" t="s">
        <v>410</v>
      </c>
      <c r="AL1" t="s">
        <v>410</v>
      </c>
      <c r="AM1" t="s">
        <v>410</v>
      </c>
      <c r="AN1" t="s">
        <v>410</v>
      </c>
      <c r="AO1" t="s">
        <v>410</v>
      </c>
      <c r="AP1" t="s">
        <v>410</v>
      </c>
      <c r="AQ1" t="s">
        <v>42</v>
      </c>
      <c r="AR1" t="s">
        <v>42</v>
      </c>
      <c r="AS1" t="s">
        <v>42</v>
      </c>
      <c r="AT1" t="s">
        <v>42</v>
      </c>
      <c r="AU1" t="s">
        <v>42</v>
      </c>
      <c r="AV1" t="s">
        <v>42</v>
      </c>
      <c r="AW1" t="s">
        <v>42</v>
      </c>
      <c r="AX1" t="s">
        <v>42</v>
      </c>
      <c r="AY1" t="s">
        <v>42</v>
      </c>
      <c r="AZ1" t="s">
        <v>42</v>
      </c>
      <c r="BA1" t="s">
        <v>42</v>
      </c>
      <c r="BB1" t="s">
        <v>42</v>
      </c>
      <c r="BC1" t="s">
        <v>42</v>
      </c>
      <c r="BD1" t="s">
        <v>42</v>
      </c>
      <c r="BE1" t="s">
        <v>42</v>
      </c>
      <c r="BF1" t="s">
        <v>42</v>
      </c>
      <c r="BG1" t="s">
        <v>42</v>
      </c>
      <c r="BH1" t="s">
        <v>42</v>
      </c>
      <c r="BI1" t="s">
        <v>42</v>
      </c>
      <c r="BJ1" t="s">
        <v>42</v>
      </c>
      <c r="BK1" t="s">
        <v>42</v>
      </c>
      <c r="BL1" t="s">
        <v>42</v>
      </c>
      <c r="BM1" t="s">
        <v>42</v>
      </c>
      <c r="BN1" t="s">
        <v>42</v>
      </c>
      <c r="BO1" t="s">
        <v>42</v>
      </c>
      <c r="BP1" t="s">
        <v>42</v>
      </c>
      <c r="BQ1" t="s">
        <v>42</v>
      </c>
      <c r="BR1" t="s">
        <v>42</v>
      </c>
      <c r="BS1" t="s">
        <v>42</v>
      </c>
      <c r="BT1" t="s">
        <v>42</v>
      </c>
      <c r="BU1" t="s">
        <v>42</v>
      </c>
      <c r="BV1" t="s">
        <v>42</v>
      </c>
      <c r="BW1" t="s">
        <v>42</v>
      </c>
      <c r="BX1" t="s">
        <v>42</v>
      </c>
      <c r="BY1" t="s">
        <v>42</v>
      </c>
      <c r="BZ1" t="s">
        <v>42</v>
      </c>
      <c r="CA1" t="s">
        <v>42</v>
      </c>
      <c r="CB1" t="s">
        <v>42</v>
      </c>
      <c r="CC1" t="s">
        <v>42</v>
      </c>
      <c r="CD1" t="s">
        <v>42</v>
      </c>
      <c r="CE1" t="s">
        <v>42</v>
      </c>
      <c r="CF1" t="s">
        <v>42</v>
      </c>
      <c r="CG1" t="s">
        <v>42</v>
      </c>
      <c r="CH1" t="s">
        <v>42</v>
      </c>
      <c r="CI1" t="s">
        <v>42</v>
      </c>
      <c r="CJ1" t="s">
        <v>42</v>
      </c>
      <c r="CK1" t="s">
        <v>42</v>
      </c>
      <c r="CL1" t="s">
        <v>42</v>
      </c>
      <c r="CM1" t="s">
        <v>42</v>
      </c>
      <c r="CN1" t="s">
        <v>42</v>
      </c>
      <c r="CO1" t="s">
        <v>42</v>
      </c>
      <c r="CP1" t="s">
        <v>42</v>
      </c>
      <c r="CQ1" t="s">
        <v>42</v>
      </c>
      <c r="CR1" t="s">
        <v>42</v>
      </c>
      <c r="CS1" t="s">
        <v>42</v>
      </c>
      <c r="CT1" t="s">
        <v>42</v>
      </c>
      <c r="CU1" t="s">
        <v>42</v>
      </c>
      <c r="CV1" t="s">
        <v>42</v>
      </c>
      <c r="CW1" t="s">
        <v>42</v>
      </c>
      <c r="CX1" t="s">
        <v>42</v>
      </c>
      <c r="CY1" t="s">
        <v>42</v>
      </c>
      <c r="CZ1" t="s">
        <v>42</v>
      </c>
      <c r="DA1" t="s">
        <v>42</v>
      </c>
      <c r="DB1" t="s">
        <v>42</v>
      </c>
      <c r="DC1" t="s">
        <v>42</v>
      </c>
      <c r="DD1" t="s">
        <v>42</v>
      </c>
      <c r="DE1" t="s">
        <v>42</v>
      </c>
      <c r="DF1" t="s">
        <v>42</v>
      </c>
      <c r="DG1" t="s">
        <v>42</v>
      </c>
      <c r="DH1" t="s">
        <v>42</v>
      </c>
      <c r="DI1" t="s">
        <v>42</v>
      </c>
      <c r="DJ1" t="s">
        <v>42</v>
      </c>
      <c r="DK1" t="s">
        <v>42</v>
      </c>
      <c r="DL1" t="s">
        <v>42</v>
      </c>
      <c r="DM1" t="s">
        <v>42</v>
      </c>
      <c r="DN1" t="s">
        <v>42</v>
      </c>
      <c r="DO1" t="s">
        <v>42</v>
      </c>
      <c r="DP1" t="s">
        <v>42</v>
      </c>
      <c r="DQ1" t="s">
        <v>42</v>
      </c>
      <c r="DR1" t="s">
        <v>42</v>
      </c>
      <c r="DS1" t="s">
        <v>42</v>
      </c>
      <c r="DT1" t="s">
        <v>42</v>
      </c>
      <c r="DU1" t="s">
        <v>42</v>
      </c>
      <c r="DV1" t="s">
        <v>42</v>
      </c>
      <c r="DW1" t="s">
        <v>42</v>
      </c>
      <c r="DX1" t="s">
        <v>42</v>
      </c>
      <c r="DY1" t="s">
        <v>42</v>
      </c>
      <c r="DZ1" t="s">
        <v>42</v>
      </c>
      <c r="EA1" t="s">
        <v>42</v>
      </c>
      <c r="EB1" t="s">
        <v>42</v>
      </c>
      <c r="EC1" t="s">
        <v>42</v>
      </c>
      <c r="ED1" t="s">
        <v>42</v>
      </c>
      <c r="EE1" t="s">
        <v>42</v>
      </c>
      <c r="EF1" t="s">
        <v>42</v>
      </c>
      <c r="EG1" t="s">
        <v>42</v>
      </c>
      <c r="EH1" t="s">
        <v>42</v>
      </c>
      <c r="EI1" t="s">
        <v>42</v>
      </c>
      <c r="EJ1" t="s">
        <v>42</v>
      </c>
      <c r="EK1" t="s">
        <v>42</v>
      </c>
      <c r="EL1" t="s">
        <v>42</v>
      </c>
      <c r="EM1" t="s">
        <v>42</v>
      </c>
      <c r="EN1" t="s">
        <v>42</v>
      </c>
      <c r="EO1" t="s">
        <v>42</v>
      </c>
      <c r="EP1" t="s">
        <v>42</v>
      </c>
      <c r="EQ1" t="s">
        <v>42</v>
      </c>
      <c r="ER1" t="s">
        <v>42</v>
      </c>
      <c r="ES1" t="s">
        <v>42</v>
      </c>
      <c r="ET1" t="s">
        <v>42</v>
      </c>
      <c r="EU1" t="s">
        <v>42</v>
      </c>
      <c r="EV1" t="s">
        <v>42</v>
      </c>
      <c r="EW1" t="s">
        <v>42</v>
      </c>
      <c r="EX1" t="s">
        <v>42</v>
      </c>
      <c r="EY1" t="s">
        <v>42</v>
      </c>
      <c r="EZ1" t="s">
        <v>42</v>
      </c>
      <c r="FA1" t="s">
        <v>42</v>
      </c>
      <c r="FB1" t="s">
        <v>42</v>
      </c>
      <c r="FC1" t="s">
        <v>42</v>
      </c>
      <c r="FD1" t="s">
        <v>42</v>
      </c>
      <c r="FE1" t="s">
        <v>42</v>
      </c>
      <c r="FF1" t="s">
        <v>42</v>
      </c>
      <c r="FG1" t="s">
        <v>42</v>
      </c>
      <c r="FH1" t="s">
        <v>42</v>
      </c>
      <c r="FI1" t="s">
        <v>42</v>
      </c>
      <c r="FJ1" t="s">
        <v>42</v>
      </c>
      <c r="FK1" t="s">
        <v>42</v>
      </c>
      <c r="FL1" t="s">
        <v>42</v>
      </c>
      <c r="FM1" t="s">
        <v>42</v>
      </c>
      <c r="FN1" t="s">
        <v>42</v>
      </c>
      <c r="FO1" t="s">
        <v>42</v>
      </c>
      <c r="FP1" t="s">
        <v>42</v>
      </c>
      <c r="FQ1" t="s">
        <v>42</v>
      </c>
      <c r="FR1" t="s">
        <v>42</v>
      </c>
      <c r="FS1" t="s">
        <v>42</v>
      </c>
      <c r="FT1" t="s">
        <v>42</v>
      </c>
      <c r="FU1" t="s">
        <v>42</v>
      </c>
      <c r="FV1" t="s">
        <v>42</v>
      </c>
      <c r="FW1" t="s">
        <v>42</v>
      </c>
      <c r="FX1" t="s">
        <v>42</v>
      </c>
      <c r="FY1" t="s">
        <v>42</v>
      </c>
      <c r="FZ1" t="s">
        <v>42</v>
      </c>
      <c r="GA1" t="s">
        <v>42</v>
      </c>
      <c r="GB1" t="s">
        <v>42</v>
      </c>
      <c r="GC1" t="s">
        <v>42</v>
      </c>
      <c r="GD1" t="s">
        <v>42</v>
      </c>
      <c r="GE1" t="s">
        <v>42</v>
      </c>
      <c r="GF1" t="s">
        <v>42</v>
      </c>
      <c r="GG1" t="s">
        <v>42</v>
      </c>
      <c r="GH1" t="s">
        <v>42</v>
      </c>
      <c r="GI1" t="s">
        <v>42</v>
      </c>
      <c r="GJ1" t="s">
        <v>42</v>
      </c>
      <c r="GK1" t="s">
        <v>42</v>
      </c>
      <c r="GL1" t="s">
        <v>42</v>
      </c>
      <c r="GM1" t="s">
        <v>42</v>
      </c>
      <c r="GN1" t="s">
        <v>42</v>
      </c>
      <c r="GO1" t="s">
        <v>42</v>
      </c>
      <c r="GP1" t="s">
        <v>42</v>
      </c>
      <c r="GQ1" t="s">
        <v>42</v>
      </c>
      <c r="GR1" t="s">
        <v>42</v>
      </c>
      <c r="GS1" t="s">
        <v>42</v>
      </c>
      <c r="GT1" t="s">
        <v>42</v>
      </c>
      <c r="GU1" t="s">
        <v>42</v>
      </c>
      <c r="GV1" t="s">
        <v>42</v>
      </c>
      <c r="GW1" t="s">
        <v>42</v>
      </c>
      <c r="GX1" t="s">
        <v>42</v>
      </c>
      <c r="GY1" t="s">
        <v>42</v>
      </c>
      <c r="GZ1" t="s">
        <v>42</v>
      </c>
      <c r="HA1" t="s">
        <v>42</v>
      </c>
      <c r="HB1" t="s">
        <v>42</v>
      </c>
      <c r="HC1" s="283" t="s">
        <v>42</v>
      </c>
      <c r="HD1" s="283" t="s">
        <v>42</v>
      </c>
      <c r="HE1" s="283" t="s">
        <v>42</v>
      </c>
      <c r="HF1" s="283" t="s">
        <v>42</v>
      </c>
      <c r="HG1" s="283" t="s">
        <v>42</v>
      </c>
      <c r="HH1" s="283" t="s">
        <v>42</v>
      </c>
      <c r="HI1" s="283" t="s">
        <v>42</v>
      </c>
      <c r="HJ1" s="283" t="s">
        <v>42</v>
      </c>
      <c r="HK1" t="s">
        <v>8</v>
      </c>
      <c r="HL1" t="s">
        <v>8</v>
      </c>
      <c r="HM1" t="s">
        <v>8</v>
      </c>
      <c r="HN1" s="283" t="s">
        <v>8</v>
      </c>
      <c r="HO1" t="s">
        <v>8</v>
      </c>
      <c r="HP1" t="s">
        <v>8</v>
      </c>
      <c r="HQ1" t="s">
        <v>8</v>
      </c>
      <c r="HR1" s="283" t="s">
        <v>8</v>
      </c>
      <c r="HS1" t="s">
        <v>8</v>
      </c>
      <c r="HT1" t="s">
        <v>8</v>
      </c>
      <c r="HU1" t="s">
        <v>8</v>
      </c>
      <c r="HV1" t="s">
        <v>8</v>
      </c>
      <c r="HW1" t="s">
        <v>8</v>
      </c>
      <c r="HX1" t="s">
        <v>8</v>
      </c>
      <c r="HY1" t="s">
        <v>8</v>
      </c>
      <c r="HZ1" t="s">
        <v>8</v>
      </c>
      <c r="IA1" t="s">
        <v>8</v>
      </c>
      <c r="IB1" t="s">
        <v>8</v>
      </c>
      <c r="IC1" t="s">
        <v>8</v>
      </c>
      <c r="ID1" t="s">
        <v>8</v>
      </c>
      <c r="IE1" t="s">
        <v>8</v>
      </c>
      <c r="IF1" t="s">
        <v>8</v>
      </c>
      <c r="IG1" t="s">
        <v>8</v>
      </c>
      <c r="IH1" t="s">
        <v>8</v>
      </c>
      <c r="II1" t="s">
        <v>8</v>
      </c>
      <c r="IJ1" t="s">
        <v>8</v>
      </c>
      <c r="IK1" t="s">
        <v>8</v>
      </c>
      <c r="IL1" s="283" t="s">
        <v>8</v>
      </c>
      <c r="IM1" s="283" t="s">
        <v>8</v>
      </c>
      <c r="IN1" s="283" t="s">
        <v>8</v>
      </c>
      <c r="IO1" s="283" t="s">
        <v>8</v>
      </c>
      <c r="IP1" s="283" t="s">
        <v>8</v>
      </c>
      <c r="IQ1" s="283" t="s">
        <v>8</v>
      </c>
      <c r="IR1" s="283" t="s">
        <v>8</v>
      </c>
      <c r="IS1" t="s">
        <v>8</v>
      </c>
      <c r="IT1" t="s">
        <v>8</v>
      </c>
      <c r="IU1" t="s">
        <v>8</v>
      </c>
      <c r="IV1" t="s">
        <v>8</v>
      </c>
      <c r="IW1" t="s">
        <v>8</v>
      </c>
      <c r="IX1" t="s">
        <v>8</v>
      </c>
      <c r="IY1" t="s">
        <v>8</v>
      </c>
      <c r="IZ1" t="s">
        <v>8</v>
      </c>
      <c r="JA1" t="s">
        <v>8</v>
      </c>
      <c r="JB1" t="s">
        <v>8</v>
      </c>
      <c r="JC1" t="s">
        <v>8</v>
      </c>
      <c r="JD1" t="s">
        <v>8</v>
      </c>
      <c r="JE1" t="s">
        <v>8</v>
      </c>
      <c r="JF1" t="s">
        <v>8</v>
      </c>
      <c r="JG1" t="s">
        <v>8</v>
      </c>
      <c r="JH1" t="s">
        <v>8</v>
      </c>
      <c r="JI1" t="s">
        <v>8</v>
      </c>
      <c r="JJ1" t="s">
        <v>8</v>
      </c>
      <c r="JK1" t="s">
        <v>8</v>
      </c>
      <c r="JL1" t="s">
        <v>8</v>
      </c>
      <c r="JM1" t="s">
        <v>8</v>
      </c>
      <c r="JN1" t="s">
        <v>8</v>
      </c>
      <c r="JO1" t="s">
        <v>8</v>
      </c>
      <c r="JP1" t="s">
        <v>8</v>
      </c>
      <c r="JQ1" t="s">
        <v>8</v>
      </c>
      <c r="JR1" t="s">
        <v>8</v>
      </c>
      <c r="JS1" t="s">
        <v>8</v>
      </c>
      <c r="JT1" t="s">
        <v>8</v>
      </c>
      <c r="JU1" t="s">
        <v>8</v>
      </c>
      <c r="JV1" t="s">
        <v>8</v>
      </c>
      <c r="JW1" t="s">
        <v>8</v>
      </c>
      <c r="JX1" t="s">
        <v>8</v>
      </c>
      <c r="JY1" t="s">
        <v>8</v>
      </c>
      <c r="JZ1" t="s">
        <v>8</v>
      </c>
      <c r="KA1" t="s">
        <v>8</v>
      </c>
      <c r="KB1" t="s">
        <v>8</v>
      </c>
      <c r="KC1" t="s">
        <v>8</v>
      </c>
      <c r="KD1" t="s">
        <v>8</v>
      </c>
      <c r="KE1" t="s">
        <v>8</v>
      </c>
      <c r="KF1" t="s">
        <v>8</v>
      </c>
      <c r="KG1" t="s">
        <v>8</v>
      </c>
      <c r="KH1" t="s">
        <v>8</v>
      </c>
      <c r="KI1" t="s">
        <v>8</v>
      </c>
      <c r="KJ1" t="s">
        <v>8</v>
      </c>
      <c r="KK1" t="s">
        <v>8</v>
      </c>
      <c r="KL1" t="s">
        <v>8</v>
      </c>
      <c r="KM1" t="s">
        <v>8</v>
      </c>
      <c r="KN1" t="s">
        <v>8</v>
      </c>
      <c r="KO1" t="s">
        <v>8</v>
      </c>
      <c r="KP1" t="s">
        <v>8</v>
      </c>
      <c r="KQ1" t="s">
        <v>8</v>
      </c>
      <c r="KR1" t="s">
        <v>8</v>
      </c>
      <c r="KS1" t="s">
        <v>8</v>
      </c>
      <c r="KT1" t="s">
        <v>8</v>
      </c>
      <c r="KU1" t="s">
        <v>8</v>
      </c>
      <c r="KV1" t="s">
        <v>8</v>
      </c>
      <c r="KW1" t="s">
        <v>8</v>
      </c>
      <c r="KX1" t="s">
        <v>8</v>
      </c>
      <c r="KY1" t="s">
        <v>8</v>
      </c>
      <c r="KZ1" t="s">
        <v>8</v>
      </c>
      <c r="LA1" s="283" t="s">
        <v>8</v>
      </c>
      <c r="LB1" s="283" t="s">
        <v>8</v>
      </c>
      <c r="LC1" s="283" t="s">
        <v>8</v>
      </c>
      <c r="LD1" s="283" t="s">
        <v>8</v>
      </c>
      <c r="LE1" s="283" t="s">
        <v>8</v>
      </c>
      <c r="LF1" s="283" t="s">
        <v>8</v>
      </c>
      <c r="LG1" s="283" t="s">
        <v>8</v>
      </c>
      <c r="LH1" s="283" t="s">
        <v>8</v>
      </c>
      <c r="LI1" t="s">
        <v>8</v>
      </c>
      <c r="LJ1" t="s">
        <v>8</v>
      </c>
      <c r="LK1" t="s">
        <v>8</v>
      </c>
      <c r="LL1" t="s">
        <v>8</v>
      </c>
      <c r="LM1" t="s">
        <v>8</v>
      </c>
      <c r="LN1" t="s">
        <v>8</v>
      </c>
      <c r="LO1" t="s">
        <v>8</v>
      </c>
      <c r="LP1" t="s">
        <v>8</v>
      </c>
      <c r="LQ1" t="s">
        <v>8</v>
      </c>
      <c r="LR1" t="s">
        <v>8</v>
      </c>
      <c r="LS1" t="s">
        <v>8</v>
      </c>
      <c r="LT1" t="s">
        <v>8</v>
      </c>
      <c r="LU1" t="s">
        <v>8</v>
      </c>
      <c r="LV1" t="s">
        <v>8</v>
      </c>
      <c r="LW1" t="s">
        <v>8</v>
      </c>
      <c r="LX1" t="s">
        <v>8</v>
      </c>
      <c r="LY1" t="s">
        <v>8</v>
      </c>
      <c r="LZ1" t="s">
        <v>8</v>
      </c>
      <c r="MA1" t="s">
        <v>8</v>
      </c>
      <c r="MB1" t="s">
        <v>8</v>
      </c>
      <c r="MC1" t="s">
        <v>8</v>
      </c>
      <c r="MD1" t="s">
        <v>8</v>
      </c>
      <c r="ME1" t="s">
        <v>8</v>
      </c>
      <c r="MF1" t="s">
        <v>8</v>
      </c>
      <c r="MG1" s="283" t="s">
        <v>8</v>
      </c>
      <c r="MH1" s="283" t="s">
        <v>8</v>
      </c>
      <c r="MI1" s="283" t="s">
        <v>8</v>
      </c>
      <c r="MJ1" s="283" t="s">
        <v>8</v>
      </c>
      <c r="MK1" s="283" t="s">
        <v>8</v>
      </c>
      <c r="ML1" s="283" t="s">
        <v>8</v>
      </c>
      <c r="MM1" s="283" t="s">
        <v>8</v>
      </c>
      <c r="MN1" s="283" t="s">
        <v>8</v>
      </c>
      <c r="MO1" s="283" t="s">
        <v>8</v>
      </c>
      <c r="MP1" s="283" t="s">
        <v>8</v>
      </c>
      <c r="MQ1" s="283" t="s">
        <v>8</v>
      </c>
      <c r="MR1" s="283" t="s">
        <v>8</v>
      </c>
      <c r="MS1" s="283" t="s">
        <v>8</v>
      </c>
      <c r="MT1" s="283" t="s">
        <v>8</v>
      </c>
      <c r="MU1" s="283" t="s">
        <v>8</v>
      </c>
      <c r="MV1" s="283" t="s">
        <v>8</v>
      </c>
      <c r="MW1" s="283" t="s">
        <v>8</v>
      </c>
      <c r="MX1" s="283" t="s">
        <v>8</v>
      </c>
      <c r="MY1" t="s">
        <v>8</v>
      </c>
      <c r="MZ1" t="s">
        <v>8</v>
      </c>
      <c r="NA1" t="s">
        <v>8</v>
      </c>
      <c r="NB1" t="s">
        <v>8</v>
      </c>
      <c r="NC1" t="s">
        <v>8</v>
      </c>
      <c r="ND1" t="s">
        <v>8</v>
      </c>
      <c r="NE1" t="s">
        <v>8</v>
      </c>
      <c r="NF1" t="s">
        <v>8</v>
      </c>
      <c r="NG1" t="s">
        <v>9</v>
      </c>
      <c r="NH1" t="s">
        <v>9</v>
      </c>
      <c r="NI1" t="s">
        <v>9</v>
      </c>
      <c r="NJ1" t="s">
        <v>9</v>
      </c>
      <c r="NK1" t="s">
        <v>9</v>
      </c>
      <c r="NL1" t="s">
        <v>9</v>
      </c>
      <c r="NM1" t="s">
        <v>9</v>
      </c>
      <c r="NN1" t="s">
        <v>9</v>
      </c>
      <c r="NO1" t="s">
        <v>9</v>
      </c>
      <c r="NP1" t="s">
        <v>9</v>
      </c>
      <c r="NQ1" t="s">
        <v>9</v>
      </c>
      <c r="NR1" t="s">
        <v>9</v>
      </c>
      <c r="NS1" t="s">
        <v>9</v>
      </c>
      <c r="NT1" t="s">
        <v>9</v>
      </c>
      <c r="NU1" t="s">
        <v>9</v>
      </c>
      <c r="NV1" t="s">
        <v>9</v>
      </c>
      <c r="NW1" t="s">
        <v>9</v>
      </c>
      <c r="NX1" t="s">
        <v>9</v>
      </c>
      <c r="NY1" t="s">
        <v>9</v>
      </c>
      <c r="NZ1" t="s">
        <v>9</v>
      </c>
      <c r="OA1" t="s">
        <v>9</v>
      </c>
      <c r="OB1" t="s">
        <v>9</v>
      </c>
      <c r="OC1" t="s">
        <v>9</v>
      </c>
      <c r="OD1" t="s">
        <v>9</v>
      </c>
      <c r="OE1" t="s">
        <v>9</v>
      </c>
      <c r="OF1" t="s">
        <v>9</v>
      </c>
      <c r="OG1" t="s">
        <v>9</v>
      </c>
      <c r="OH1" t="s">
        <v>9</v>
      </c>
      <c r="OI1" t="s">
        <v>9</v>
      </c>
      <c r="OJ1" t="s">
        <v>9</v>
      </c>
      <c r="OK1" t="s">
        <v>9</v>
      </c>
      <c r="OL1" t="s">
        <v>9</v>
      </c>
      <c r="OM1" t="s">
        <v>9</v>
      </c>
      <c r="ON1" t="s">
        <v>9</v>
      </c>
      <c r="OO1" t="s">
        <v>9</v>
      </c>
      <c r="OP1" t="s">
        <v>9</v>
      </c>
      <c r="OQ1" t="s">
        <v>9</v>
      </c>
      <c r="OR1" t="s">
        <v>9</v>
      </c>
      <c r="OS1" t="s">
        <v>9</v>
      </c>
      <c r="OT1" t="s">
        <v>9</v>
      </c>
      <c r="OU1" t="s">
        <v>9</v>
      </c>
      <c r="OV1" t="s">
        <v>9</v>
      </c>
      <c r="OW1" t="s">
        <v>9</v>
      </c>
      <c r="OX1" t="s">
        <v>9</v>
      </c>
      <c r="OY1" t="s">
        <v>9</v>
      </c>
      <c r="OZ1" t="s">
        <v>9</v>
      </c>
      <c r="PA1" t="s">
        <v>9</v>
      </c>
      <c r="PB1" t="s">
        <v>9</v>
      </c>
      <c r="PC1" t="s">
        <v>9</v>
      </c>
      <c r="PD1" t="s">
        <v>9</v>
      </c>
      <c r="PE1" t="s">
        <v>9</v>
      </c>
      <c r="PF1" t="s">
        <v>9</v>
      </c>
      <c r="PG1" t="s">
        <v>9</v>
      </c>
      <c r="PH1" s="283" t="s">
        <v>9</v>
      </c>
      <c r="PI1" s="283" t="s">
        <v>9</v>
      </c>
      <c r="PJ1" s="283" t="s">
        <v>9</v>
      </c>
      <c r="PK1" s="283" t="s">
        <v>9</v>
      </c>
      <c r="PL1" s="283" t="s">
        <v>9</v>
      </c>
      <c r="PM1" s="283" t="s">
        <v>9</v>
      </c>
      <c r="PN1" s="283" t="s">
        <v>9</v>
      </c>
      <c r="PO1" t="s">
        <v>9</v>
      </c>
      <c r="PP1" t="s">
        <v>9</v>
      </c>
      <c r="PQ1" t="s">
        <v>9</v>
      </c>
      <c r="PR1" t="s">
        <v>9</v>
      </c>
      <c r="PS1" t="s">
        <v>9</v>
      </c>
      <c r="PT1" t="s">
        <v>9</v>
      </c>
      <c r="PU1" t="s">
        <v>9</v>
      </c>
      <c r="PV1" t="s">
        <v>9</v>
      </c>
      <c r="PW1" t="s">
        <v>9</v>
      </c>
      <c r="PX1" t="s">
        <v>9</v>
      </c>
      <c r="PY1" t="s">
        <v>9</v>
      </c>
      <c r="PZ1" t="s">
        <v>9</v>
      </c>
      <c r="QA1" t="s">
        <v>9</v>
      </c>
      <c r="QB1" t="s">
        <v>9</v>
      </c>
      <c r="QC1" t="s">
        <v>9</v>
      </c>
      <c r="QD1" t="s">
        <v>9</v>
      </c>
      <c r="QE1" t="s">
        <v>9</v>
      </c>
      <c r="QF1" t="s">
        <v>9</v>
      </c>
      <c r="QG1" t="s">
        <v>9</v>
      </c>
      <c r="QH1" t="s">
        <v>9</v>
      </c>
      <c r="QI1" t="s">
        <v>9</v>
      </c>
      <c r="QJ1" t="s">
        <v>9</v>
      </c>
      <c r="QK1" t="s">
        <v>9</v>
      </c>
      <c r="QL1" t="s">
        <v>9</v>
      </c>
      <c r="QM1" t="s">
        <v>9</v>
      </c>
      <c r="QN1" t="s">
        <v>9</v>
      </c>
      <c r="QO1" t="s">
        <v>9</v>
      </c>
      <c r="QP1" t="s">
        <v>9</v>
      </c>
      <c r="QQ1" t="s">
        <v>9</v>
      </c>
      <c r="QR1" t="s">
        <v>9</v>
      </c>
      <c r="QS1" t="s">
        <v>9</v>
      </c>
      <c r="QT1" t="s">
        <v>9</v>
      </c>
      <c r="QU1" t="s">
        <v>9</v>
      </c>
      <c r="QV1" t="s">
        <v>9</v>
      </c>
      <c r="QW1" t="s">
        <v>9</v>
      </c>
      <c r="QX1" t="s">
        <v>9</v>
      </c>
      <c r="QY1" t="s">
        <v>9</v>
      </c>
      <c r="QZ1" t="s">
        <v>9</v>
      </c>
      <c r="RA1" t="s">
        <v>9</v>
      </c>
      <c r="RB1" t="s">
        <v>9</v>
      </c>
      <c r="RC1" t="s">
        <v>9</v>
      </c>
      <c r="RD1" t="s">
        <v>9</v>
      </c>
      <c r="RE1" t="s">
        <v>9</v>
      </c>
      <c r="RF1" t="s">
        <v>9</v>
      </c>
      <c r="RG1" t="s">
        <v>9</v>
      </c>
      <c r="RH1" t="s">
        <v>9</v>
      </c>
      <c r="RI1" t="s">
        <v>9</v>
      </c>
      <c r="RJ1" t="s">
        <v>9</v>
      </c>
      <c r="RK1" t="s">
        <v>9</v>
      </c>
      <c r="RL1" t="s">
        <v>9</v>
      </c>
      <c r="RM1" t="s">
        <v>9</v>
      </c>
      <c r="RN1" t="s">
        <v>420</v>
      </c>
      <c r="RO1" t="s">
        <v>420</v>
      </c>
      <c r="RP1" t="s">
        <v>420</v>
      </c>
      <c r="RQ1" t="s">
        <v>420</v>
      </c>
      <c r="RR1" t="s">
        <v>420</v>
      </c>
      <c r="RS1" t="s">
        <v>420</v>
      </c>
      <c r="RT1" t="s">
        <v>420</v>
      </c>
      <c r="RU1" t="s">
        <v>420</v>
      </c>
      <c r="RV1" t="s">
        <v>420</v>
      </c>
      <c r="RW1" t="s">
        <v>420</v>
      </c>
      <c r="RX1" t="s">
        <v>420</v>
      </c>
      <c r="RY1" t="s">
        <v>420</v>
      </c>
      <c r="RZ1" t="s">
        <v>420</v>
      </c>
      <c r="SA1" t="s">
        <v>420</v>
      </c>
      <c r="SB1" t="s">
        <v>420</v>
      </c>
      <c r="SC1" t="s">
        <v>420</v>
      </c>
      <c r="SD1" t="s">
        <v>420</v>
      </c>
      <c r="SE1" t="s">
        <v>420</v>
      </c>
      <c r="SF1" t="s">
        <v>420</v>
      </c>
      <c r="SG1" t="s">
        <v>420</v>
      </c>
      <c r="SH1" t="s">
        <v>420</v>
      </c>
      <c r="SI1" t="s">
        <v>420</v>
      </c>
      <c r="SJ1" t="s">
        <v>420</v>
      </c>
      <c r="SK1" t="s">
        <v>420</v>
      </c>
      <c r="SL1" t="s">
        <v>420</v>
      </c>
      <c r="SM1" t="s">
        <v>420</v>
      </c>
      <c r="SN1" t="s">
        <v>420</v>
      </c>
      <c r="SO1" t="s">
        <v>420</v>
      </c>
      <c r="SP1" t="s">
        <v>420</v>
      </c>
      <c r="SQ1" t="s">
        <v>420</v>
      </c>
      <c r="SR1" t="s">
        <v>420</v>
      </c>
      <c r="SS1" t="s">
        <v>420</v>
      </c>
      <c r="ST1" t="s">
        <v>420</v>
      </c>
      <c r="SU1" t="s">
        <v>420</v>
      </c>
      <c r="SV1" t="s">
        <v>420</v>
      </c>
      <c r="SW1" t="s">
        <v>420</v>
      </c>
      <c r="SX1" t="s">
        <v>420</v>
      </c>
      <c r="SY1" t="s">
        <v>420</v>
      </c>
      <c r="SZ1" t="s">
        <v>420</v>
      </c>
      <c r="TA1" t="s">
        <v>420</v>
      </c>
      <c r="TB1" t="s">
        <v>420</v>
      </c>
      <c r="TC1" t="s">
        <v>420</v>
      </c>
      <c r="TD1" t="s">
        <v>420</v>
      </c>
      <c r="TE1" t="s">
        <v>420</v>
      </c>
      <c r="TF1" t="s">
        <v>420</v>
      </c>
      <c r="TG1" t="s">
        <v>420</v>
      </c>
      <c r="TH1" t="s">
        <v>420</v>
      </c>
      <c r="TI1" t="s">
        <v>420</v>
      </c>
      <c r="TJ1" t="s">
        <v>420</v>
      </c>
      <c r="TK1" t="s">
        <v>420</v>
      </c>
      <c r="TL1" t="s">
        <v>420</v>
      </c>
      <c r="TM1" t="s">
        <v>420</v>
      </c>
      <c r="TN1" t="s">
        <v>420</v>
      </c>
      <c r="TO1" t="s">
        <v>420</v>
      </c>
      <c r="TP1" t="s">
        <v>420</v>
      </c>
      <c r="TQ1" t="s">
        <v>420</v>
      </c>
      <c r="TR1" t="s">
        <v>420</v>
      </c>
      <c r="TS1" t="s">
        <v>420</v>
      </c>
      <c r="TT1" t="s">
        <v>420</v>
      </c>
      <c r="TU1" t="s">
        <v>420</v>
      </c>
      <c r="TV1" t="s">
        <v>420</v>
      </c>
      <c r="TW1" t="s">
        <v>420</v>
      </c>
      <c r="TX1" t="s">
        <v>420</v>
      </c>
      <c r="TY1" t="s">
        <v>420</v>
      </c>
      <c r="TZ1" t="s">
        <v>420</v>
      </c>
      <c r="UA1" t="s">
        <v>420</v>
      </c>
      <c r="UB1" t="s">
        <v>420</v>
      </c>
      <c r="UC1" t="s">
        <v>420</v>
      </c>
      <c r="UD1" t="s">
        <v>420</v>
      </c>
      <c r="UE1" t="s">
        <v>420</v>
      </c>
      <c r="UF1" t="s">
        <v>420</v>
      </c>
      <c r="UG1" t="s">
        <v>420</v>
      </c>
      <c r="UH1" t="s">
        <v>420</v>
      </c>
      <c r="UI1" t="s">
        <v>420</v>
      </c>
      <c r="UJ1" t="s">
        <v>420</v>
      </c>
      <c r="UK1" t="s">
        <v>420</v>
      </c>
      <c r="UL1" t="s">
        <v>420</v>
      </c>
      <c r="UM1" t="s">
        <v>420</v>
      </c>
      <c r="UN1" t="s">
        <v>420</v>
      </c>
      <c r="UO1" t="s">
        <v>420</v>
      </c>
      <c r="UP1" t="s">
        <v>420</v>
      </c>
      <c r="UQ1" t="s">
        <v>420</v>
      </c>
      <c r="UR1" t="s">
        <v>420</v>
      </c>
      <c r="US1" t="s">
        <v>420</v>
      </c>
      <c r="UT1" t="s">
        <v>420</v>
      </c>
      <c r="UU1" t="s">
        <v>420</v>
      </c>
      <c r="UV1" t="s">
        <v>420</v>
      </c>
      <c r="UW1" t="s">
        <v>420</v>
      </c>
      <c r="UX1" t="s">
        <v>420</v>
      </c>
      <c r="UY1" t="s">
        <v>420</v>
      </c>
      <c r="UZ1" t="s">
        <v>420</v>
      </c>
      <c r="VA1" t="s">
        <v>420</v>
      </c>
      <c r="VB1" t="s">
        <v>420</v>
      </c>
      <c r="VC1" t="s">
        <v>420</v>
      </c>
      <c r="VD1" t="s">
        <v>420</v>
      </c>
      <c r="VE1" t="s">
        <v>420</v>
      </c>
      <c r="VF1" t="s">
        <v>420</v>
      </c>
      <c r="VG1" t="s">
        <v>420</v>
      </c>
      <c r="VH1" t="s">
        <v>420</v>
      </c>
      <c r="VI1" t="s">
        <v>420</v>
      </c>
      <c r="VJ1" t="s">
        <v>420</v>
      </c>
      <c r="VK1" t="s">
        <v>420</v>
      </c>
      <c r="VL1" t="s">
        <v>420</v>
      </c>
      <c r="VM1" t="s">
        <v>420</v>
      </c>
      <c r="VN1" t="s">
        <v>420</v>
      </c>
      <c r="VO1" t="s">
        <v>420</v>
      </c>
      <c r="VP1" t="s">
        <v>420</v>
      </c>
      <c r="VQ1" t="s">
        <v>420</v>
      </c>
      <c r="VR1" t="s">
        <v>420</v>
      </c>
      <c r="VS1" t="s">
        <v>420</v>
      </c>
      <c r="VT1" t="s">
        <v>420</v>
      </c>
      <c r="VU1" t="s">
        <v>420</v>
      </c>
      <c r="VV1" t="s">
        <v>420</v>
      </c>
      <c r="VW1" t="s">
        <v>420</v>
      </c>
      <c r="VX1" t="s">
        <v>420</v>
      </c>
      <c r="VY1" t="s">
        <v>420</v>
      </c>
      <c r="VZ1" t="s">
        <v>420</v>
      </c>
      <c r="WA1" t="s">
        <v>420</v>
      </c>
      <c r="WB1" t="s">
        <v>420</v>
      </c>
      <c r="WC1" t="s">
        <v>420</v>
      </c>
      <c r="WD1" t="s">
        <v>420</v>
      </c>
      <c r="WE1" t="s">
        <v>420</v>
      </c>
      <c r="WF1" t="s">
        <v>420</v>
      </c>
      <c r="WG1" t="s">
        <v>420</v>
      </c>
      <c r="WH1" t="s">
        <v>420</v>
      </c>
      <c r="WI1" t="s">
        <v>420</v>
      </c>
      <c r="WJ1" t="s">
        <v>420</v>
      </c>
      <c r="WK1" t="s">
        <v>420</v>
      </c>
      <c r="WL1" t="s">
        <v>420</v>
      </c>
      <c r="WM1" t="s">
        <v>420</v>
      </c>
      <c r="WN1" t="s">
        <v>420</v>
      </c>
      <c r="WO1" t="s">
        <v>420</v>
      </c>
      <c r="WP1" t="s">
        <v>420</v>
      </c>
      <c r="WQ1" t="s">
        <v>420</v>
      </c>
      <c r="WR1" t="s">
        <v>420</v>
      </c>
      <c r="WS1" t="s">
        <v>420</v>
      </c>
      <c r="WT1" t="s">
        <v>420</v>
      </c>
      <c r="WU1" t="s">
        <v>420</v>
      </c>
      <c r="WV1" t="s">
        <v>420</v>
      </c>
      <c r="WW1" t="s">
        <v>420</v>
      </c>
      <c r="WX1" t="s">
        <v>420</v>
      </c>
      <c r="WY1" t="s">
        <v>420</v>
      </c>
      <c r="WZ1" t="s">
        <v>420</v>
      </c>
      <c r="XA1" t="s">
        <v>420</v>
      </c>
      <c r="XB1" t="s">
        <v>420</v>
      </c>
      <c r="XC1" t="s">
        <v>420</v>
      </c>
      <c r="XD1" t="s">
        <v>420</v>
      </c>
      <c r="XE1" t="s">
        <v>420</v>
      </c>
      <c r="XF1" t="s">
        <v>420</v>
      </c>
      <c r="XG1" t="s">
        <v>420</v>
      </c>
      <c r="XH1" t="s">
        <v>420</v>
      </c>
      <c r="XI1" t="s">
        <v>420</v>
      </c>
      <c r="XJ1" t="s">
        <v>420</v>
      </c>
      <c r="XK1" t="s">
        <v>420</v>
      </c>
      <c r="XL1" t="s">
        <v>420</v>
      </c>
      <c r="XM1" t="s">
        <v>420</v>
      </c>
      <c r="XN1" t="s">
        <v>420</v>
      </c>
      <c r="XO1" t="s">
        <v>420</v>
      </c>
      <c r="XP1" t="s">
        <v>420</v>
      </c>
      <c r="XQ1" t="s">
        <v>420</v>
      </c>
      <c r="XR1" t="s">
        <v>420</v>
      </c>
      <c r="XS1" t="s">
        <v>420</v>
      </c>
      <c r="XT1" t="s">
        <v>420</v>
      </c>
      <c r="XU1" t="s">
        <v>420</v>
      </c>
      <c r="XV1" t="s">
        <v>420</v>
      </c>
      <c r="XW1" t="s">
        <v>420</v>
      </c>
      <c r="XX1" t="s">
        <v>420</v>
      </c>
      <c r="XY1" t="s">
        <v>420</v>
      </c>
      <c r="XZ1" t="s">
        <v>420</v>
      </c>
      <c r="YA1" t="s">
        <v>420</v>
      </c>
      <c r="YB1" t="s">
        <v>420</v>
      </c>
      <c r="YC1" t="s">
        <v>420</v>
      </c>
      <c r="YD1" t="s">
        <v>420</v>
      </c>
      <c r="YE1" t="s">
        <v>420</v>
      </c>
      <c r="YF1" t="s">
        <v>420</v>
      </c>
      <c r="YG1" t="s">
        <v>420</v>
      </c>
      <c r="YH1" t="s">
        <v>420</v>
      </c>
      <c r="YI1" t="s">
        <v>420</v>
      </c>
      <c r="YJ1" t="s">
        <v>420</v>
      </c>
      <c r="YK1" t="s">
        <v>420</v>
      </c>
      <c r="YL1" t="s">
        <v>420</v>
      </c>
      <c r="YM1" t="s">
        <v>420</v>
      </c>
      <c r="YN1" t="s">
        <v>420</v>
      </c>
      <c r="YO1" t="s">
        <v>420</v>
      </c>
      <c r="YP1" t="s">
        <v>420</v>
      </c>
      <c r="YQ1" t="s">
        <v>420</v>
      </c>
      <c r="YR1" t="s">
        <v>420</v>
      </c>
      <c r="YS1" t="s">
        <v>420</v>
      </c>
      <c r="YT1" t="s">
        <v>420</v>
      </c>
      <c r="YU1" t="s">
        <v>420</v>
      </c>
      <c r="YV1" t="s">
        <v>420</v>
      </c>
      <c r="YW1" t="s">
        <v>420</v>
      </c>
      <c r="YX1" t="s">
        <v>420</v>
      </c>
      <c r="YY1" t="s">
        <v>420</v>
      </c>
      <c r="YZ1" t="s">
        <v>420</v>
      </c>
      <c r="ZA1" t="s">
        <v>266</v>
      </c>
      <c r="ZB1" t="s">
        <v>266</v>
      </c>
      <c r="ZC1" t="s">
        <v>266</v>
      </c>
      <c r="ZD1" t="s">
        <v>266</v>
      </c>
      <c r="ZE1" t="s">
        <v>266</v>
      </c>
      <c r="ZF1" t="s">
        <v>266</v>
      </c>
      <c r="ZG1" t="s">
        <v>266</v>
      </c>
      <c r="ZH1" t="s">
        <v>266</v>
      </c>
      <c r="ZI1" t="s">
        <v>266</v>
      </c>
      <c r="ZJ1" t="s">
        <v>266</v>
      </c>
      <c r="ZK1" t="s">
        <v>266</v>
      </c>
      <c r="ZL1" t="s">
        <v>266</v>
      </c>
      <c r="ZM1" t="s">
        <v>266</v>
      </c>
      <c r="ZP1" t="s">
        <v>267</v>
      </c>
      <c r="ZQ1" t="s">
        <v>267</v>
      </c>
      <c r="ZR1" t="s">
        <v>267</v>
      </c>
      <c r="ZS1" t="s">
        <v>267</v>
      </c>
      <c r="ZT1" t="s">
        <v>267</v>
      </c>
      <c r="ZU1" t="s">
        <v>267</v>
      </c>
      <c r="ZV1" t="s">
        <v>267</v>
      </c>
      <c r="ZW1" t="s">
        <v>267</v>
      </c>
      <c r="ZX1" t="s">
        <v>267</v>
      </c>
      <c r="ZY1" t="s">
        <v>267</v>
      </c>
      <c r="ZZ1" t="s">
        <v>267</v>
      </c>
    </row>
    <row r="2" spans="1:702" ht="14.25" x14ac:dyDescent="0.45">
      <c r="A2" s="270" t="s">
        <v>377</v>
      </c>
      <c r="B2" s="263"/>
      <c r="C2" s="263" t="s">
        <v>43</v>
      </c>
      <c r="D2" s="263"/>
      <c r="E2" s="263"/>
      <c r="F2" s="263"/>
      <c r="G2" s="263"/>
      <c r="H2" s="263"/>
      <c r="I2" s="263"/>
      <c r="J2" s="263"/>
      <c r="K2" s="263"/>
      <c r="L2" s="263"/>
      <c r="M2" s="263"/>
      <c r="N2" s="263"/>
      <c r="O2" s="263"/>
      <c r="P2" s="263"/>
      <c r="Q2" s="263"/>
      <c r="R2" s="283" t="s">
        <v>364</v>
      </c>
      <c r="S2" s="283" t="s">
        <v>364</v>
      </c>
      <c r="T2" s="283" t="s">
        <v>364</v>
      </c>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t="s">
        <v>43</v>
      </c>
      <c r="EJ2" s="263" t="s">
        <v>43</v>
      </c>
      <c r="EK2" s="263" t="s">
        <v>43</v>
      </c>
      <c r="EL2" s="263" t="s">
        <v>43</v>
      </c>
      <c r="EM2" s="263" t="s">
        <v>43</v>
      </c>
      <c r="EN2" s="263" t="s">
        <v>43</v>
      </c>
      <c r="EO2" s="263" t="s">
        <v>43</v>
      </c>
      <c r="EP2" s="263" t="s">
        <v>43</v>
      </c>
      <c r="EQ2" s="263" t="s">
        <v>44</v>
      </c>
      <c r="ER2" s="263" t="s">
        <v>44</v>
      </c>
      <c r="ES2" s="263" t="s">
        <v>44</v>
      </c>
      <c r="ET2" s="263" t="s">
        <v>44</v>
      </c>
      <c r="EU2" s="263" t="s">
        <v>44</v>
      </c>
      <c r="EV2" s="263" t="s">
        <v>44</v>
      </c>
      <c r="EW2" s="263" t="s">
        <v>44</v>
      </c>
      <c r="EX2" s="263" t="s">
        <v>44</v>
      </c>
      <c r="EY2" s="283" t="s">
        <v>43</v>
      </c>
      <c r="EZ2" s="283" t="s">
        <v>43</v>
      </c>
      <c r="FA2" s="283" t="s">
        <v>43</v>
      </c>
      <c r="FB2" s="283" t="s">
        <v>43</v>
      </c>
      <c r="FC2" s="283" t="s">
        <v>43</v>
      </c>
      <c r="FD2" s="283" t="s">
        <v>43</v>
      </c>
      <c r="FE2" s="283" t="s">
        <v>43</v>
      </c>
      <c r="FF2" s="283" t="s">
        <v>43</v>
      </c>
      <c r="FG2" s="263"/>
      <c r="FH2" s="263"/>
      <c r="FI2" s="263"/>
      <c r="FJ2" s="263"/>
      <c r="FK2" s="263"/>
      <c r="FL2" s="263"/>
      <c r="FM2" s="263"/>
      <c r="FN2" s="263"/>
      <c r="FO2" s="263" t="s">
        <v>43</v>
      </c>
      <c r="FP2" s="263" t="s">
        <v>43</v>
      </c>
      <c r="FQ2" s="263" t="s">
        <v>43</v>
      </c>
      <c r="FR2" s="263" t="s">
        <v>43</v>
      </c>
      <c r="FS2" s="263" t="s">
        <v>43</v>
      </c>
      <c r="FT2" s="263" t="s">
        <v>43</v>
      </c>
      <c r="FU2" s="263" t="s">
        <v>43</v>
      </c>
      <c r="FV2" s="263" t="s">
        <v>43</v>
      </c>
      <c r="FW2" s="263" t="s">
        <v>44</v>
      </c>
      <c r="FX2" s="263" t="s">
        <v>44</v>
      </c>
      <c r="FY2" s="263" t="s">
        <v>44</v>
      </c>
      <c r="FZ2" s="263" t="s">
        <v>44</v>
      </c>
      <c r="GA2" s="263" t="s">
        <v>44</v>
      </c>
      <c r="GB2" s="263" t="s">
        <v>44</v>
      </c>
      <c r="GC2" s="263" t="s">
        <v>44</v>
      </c>
      <c r="GD2" s="263" t="s">
        <v>44</v>
      </c>
      <c r="GE2" s="263"/>
      <c r="GF2" s="263"/>
      <c r="GG2" s="263"/>
      <c r="GH2" s="263"/>
      <c r="GI2" s="263"/>
      <c r="GJ2" s="263"/>
      <c r="GK2" s="263"/>
      <c r="GL2" s="263"/>
      <c r="GM2" s="263" t="s">
        <v>43</v>
      </c>
      <c r="GN2" s="263" t="s">
        <v>43</v>
      </c>
      <c r="GO2" s="263" t="s">
        <v>43</v>
      </c>
      <c r="GP2" s="263" t="s">
        <v>43</v>
      </c>
      <c r="GQ2" s="263" t="s">
        <v>43</v>
      </c>
      <c r="GR2" s="263" t="s">
        <v>43</v>
      </c>
      <c r="GS2" s="263" t="s">
        <v>43</v>
      </c>
      <c r="GT2" s="263" t="s">
        <v>43</v>
      </c>
      <c r="GU2" s="263" t="s">
        <v>44</v>
      </c>
      <c r="GV2" s="263" t="s">
        <v>44</v>
      </c>
      <c r="GW2" s="263" t="s">
        <v>44</v>
      </c>
      <c r="GX2" s="263" t="s">
        <v>44</v>
      </c>
      <c r="GY2" s="263" t="s">
        <v>44</v>
      </c>
      <c r="GZ2" s="263" t="s">
        <v>44</v>
      </c>
      <c r="HA2" s="263" t="s">
        <v>44</v>
      </c>
      <c r="HB2" s="263" t="s">
        <v>44</v>
      </c>
      <c r="HC2" s="283" t="s">
        <v>457</v>
      </c>
      <c r="HD2" s="283" t="s">
        <v>457</v>
      </c>
      <c r="HE2" s="283" t="s">
        <v>457</v>
      </c>
      <c r="HF2" s="283" t="s">
        <v>457</v>
      </c>
      <c r="HG2" s="283" t="s">
        <v>457</v>
      </c>
      <c r="HH2" s="283" t="s">
        <v>457</v>
      </c>
      <c r="HI2" s="283" t="s">
        <v>457</v>
      </c>
      <c r="HJ2" s="283" t="s">
        <v>457</v>
      </c>
      <c r="HK2" s="263"/>
      <c r="HL2" s="263"/>
      <c r="HM2" s="263"/>
      <c r="HN2" s="283"/>
      <c r="HO2" s="263"/>
      <c r="HP2" s="263"/>
      <c r="HQ2" s="263"/>
      <c r="HR2" s="283"/>
      <c r="HS2" s="263"/>
      <c r="HT2" s="263"/>
      <c r="HU2" s="263"/>
      <c r="HV2" s="263"/>
      <c r="HW2" s="263"/>
      <c r="HX2" s="263"/>
      <c r="HY2" s="263"/>
      <c r="HZ2" s="263"/>
      <c r="IA2" s="263"/>
      <c r="IB2" s="263"/>
      <c r="IC2" s="263"/>
      <c r="ID2" s="263"/>
      <c r="IE2" s="263"/>
      <c r="IF2" s="263"/>
      <c r="IG2" s="263"/>
      <c r="IH2" s="263"/>
      <c r="II2" s="263"/>
      <c r="IJ2" s="263"/>
      <c r="IK2" s="263"/>
      <c r="IL2" s="283" t="s">
        <v>43</v>
      </c>
      <c r="IM2" s="283" t="s">
        <v>43</v>
      </c>
      <c r="IN2" s="283" t="s">
        <v>43</v>
      </c>
      <c r="IO2" s="283" t="s">
        <v>43</v>
      </c>
      <c r="IP2" s="283" t="s">
        <v>43</v>
      </c>
      <c r="IQ2" s="283" t="s">
        <v>43</v>
      </c>
      <c r="IR2" s="283" t="s">
        <v>43</v>
      </c>
      <c r="IS2" s="263"/>
      <c r="IT2" s="263"/>
      <c r="IU2" s="263"/>
      <c r="IV2" s="263"/>
      <c r="IW2" s="263"/>
      <c r="IX2" s="263"/>
      <c r="IY2" s="263"/>
      <c r="IZ2" s="263"/>
      <c r="JA2" s="263"/>
      <c r="JB2" s="263"/>
      <c r="JC2" s="263"/>
      <c r="JD2" s="263"/>
      <c r="JE2" s="263"/>
      <c r="JF2" s="263"/>
      <c r="JG2" s="263"/>
      <c r="JH2" s="263"/>
      <c r="JI2" s="263"/>
      <c r="JJ2" s="263"/>
      <c r="JK2" s="263"/>
      <c r="JL2" s="263"/>
      <c r="JM2" s="263"/>
      <c r="JN2" s="263"/>
      <c r="JO2" s="263"/>
      <c r="JP2" s="263"/>
      <c r="JQ2" s="263"/>
      <c r="JR2" s="263"/>
      <c r="JS2" s="263"/>
      <c r="JT2" s="263"/>
      <c r="JU2" s="263"/>
      <c r="JV2" s="263"/>
      <c r="JW2" s="263"/>
      <c r="JX2" s="263"/>
      <c r="JY2" s="263"/>
      <c r="JZ2" s="263"/>
      <c r="KA2" s="263"/>
      <c r="KB2" s="263"/>
      <c r="KC2" s="263"/>
      <c r="KD2" s="263"/>
      <c r="KE2" s="263"/>
      <c r="KF2" s="263"/>
      <c r="KG2" s="263"/>
      <c r="KH2" s="263"/>
      <c r="KI2" s="263"/>
      <c r="KJ2" s="263"/>
      <c r="KK2" s="263"/>
      <c r="KL2" s="263"/>
      <c r="KM2" s="263"/>
      <c r="KN2" s="263"/>
      <c r="KO2" s="263"/>
      <c r="KP2" s="263"/>
      <c r="KQ2" s="263"/>
      <c r="KR2" s="263"/>
      <c r="KS2" s="263"/>
      <c r="KT2" s="263"/>
      <c r="KU2" s="263"/>
      <c r="KV2" s="263"/>
      <c r="KW2" s="263"/>
      <c r="KX2" s="263"/>
      <c r="KY2" s="263"/>
      <c r="KZ2" s="263"/>
      <c r="LA2" s="283"/>
      <c r="LB2" s="283"/>
      <c r="LC2" s="283"/>
      <c r="LD2" s="283"/>
      <c r="LE2" s="283"/>
      <c r="LF2" s="283"/>
      <c r="LG2" s="283"/>
      <c r="LH2" s="28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83" t="s">
        <v>457</v>
      </c>
      <c r="MH2" s="283" t="s">
        <v>457</v>
      </c>
      <c r="MI2" s="283" t="s">
        <v>457</v>
      </c>
      <c r="MJ2" s="283" t="s">
        <v>457</v>
      </c>
      <c r="MK2" s="283" t="s">
        <v>457</v>
      </c>
      <c r="ML2" s="283" t="s">
        <v>457</v>
      </c>
      <c r="MM2" s="283" t="s">
        <v>457</v>
      </c>
      <c r="MN2" s="283" t="s">
        <v>457</v>
      </c>
      <c r="MO2" s="283" t="s">
        <v>457</v>
      </c>
      <c r="MP2" s="283" t="s">
        <v>457</v>
      </c>
      <c r="MQ2" s="283" t="s">
        <v>457</v>
      </c>
      <c r="MR2" s="283" t="s">
        <v>457</v>
      </c>
      <c r="MS2" s="283" t="s">
        <v>457</v>
      </c>
      <c r="MT2" s="283" t="s">
        <v>457</v>
      </c>
      <c r="MU2" s="283" t="s">
        <v>457</v>
      </c>
      <c r="MV2" s="283" t="s">
        <v>457</v>
      </c>
      <c r="MW2" s="283" t="s">
        <v>457</v>
      </c>
      <c r="MX2" s="283" t="s">
        <v>457</v>
      </c>
      <c r="MY2" s="263"/>
      <c r="MZ2" s="263"/>
      <c r="NA2" s="263"/>
      <c r="NB2" s="263"/>
      <c r="NC2" s="263"/>
      <c r="ND2" s="263"/>
      <c r="NE2" s="263"/>
      <c r="NF2" s="263"/>
      <c r="NG2" s="263"/>
      <c r="NH2" s="263"/>
      <c r="NI2" s="263"/>
      <c r="NJ2" s="263"/>
      <c r="NK2" s="263"/>
      <c r="NL2" s="263"/>
      <c r="NM2" s="263"/>
      <c r="NN2" s="263"/>
      <c r="NO2" s="263"/>
      <c r="NP2" s="263"/>
      <c r="NQ2" s="263"/>
      <c r="NR2" s="263"/>
      <c r="NS2" s="263"/>
      <c r="NT2" s="263"/>
      <c r="NU2" s="263"/>
      <c r="NV2" s="263"/>
      <c r="NW2" s="263"/>
      <c r="NX2" s="263"/>
      <c r="NY2" s="263"/>
      <c r="NZ2" s="263"/>
      <c r="OA2" s="263"/>
      <c r="OB2" s="263"/>
      <c r="OC2" s="263"/>
      <c r="OD2" s="263"/>
      <c r="OE2" s="263"/>
      <c r="OF2" s="263"/>
      <c r="OG2" s="263"/>
      <c r="OH2" s="263"/>
      <c r="OI2" s="263"/>
      <c r="OJ2" s="263"/>
      <c r="OK2" s="263"/>
      <c r="OL2" s="263"/>
      <c r="OM2" s="263"/>
      <c r="ON2" s="263"/>
      <c r="OO2" s="263"/>
      <c r="OP2" s="263"/>
      <c r="OQ2" s="263"/>
      <c r="OR2" s="263"/>
      <c r="OS2" s="263"/>
      <c r="OT2" s="263" t="s">
        <v>43</v>
      </c>
      <c r="OU2" s="263" t="s">
        <v>43</v>
      </c>
      <c r="OV2" s="263" t="s">
        <v>43</v>
      </c>
      <c r="OW2" s="263" t="s">
        <v>43</v>
      </c>
      <c r="OX2" s="263" t="s">
        <v>43</v>
      </c>
      <c r="OY2" s="263" t="s">
        <v>43</v>
      </c>
      <c r="OZ2" s="263" t="s">
        <v>43</v>
      </c>
      <c r="PA2" s="263" t="s">
        <v>44</v>
      </c>
      <c r="PB2" s="263" t="s">
        <v>44</v>
      </c>
      <c r="PC2" s="263" t="s">
        <v>44</v>
      </c>
      <c r="PD2" s="263" t="s">
        <v>44</v>
      </c>
      <c r="PE2" s="263" t="s">
        <v>44</v>
      </c>
      <c r="PF2" s="263" t="s">
        <v>44</v>
      </c>
      <c r="PG2" s="263" t="s">
        <v>44</v>
      </c>
      <c r="PH2" s="283"/>
      <c r="PI2" s="283"/>
      <c r="PJ2" s="283"/>
      <c r="PK2" s="283"/>
      <c r="PL2" s="283"/>
      <c r="PM2" s="283"/>
      <c r="PN2" s="283"/>
      <c r="PO2" s="263"/>
      <c r="PP2" s="263"/>
      <c r="PQ2" s="263"/>
      <c r="PR2" s="263"/>
      <c r="PS2" s="263"/>
      <c r="PT2" s="263"/>
      <c r="PU2" s="263"/>
      <c r="PV2" s="263"/>
      <c r="PW2" s="263"/>
      <c r="PX2" s="263"/>
      <c r="PY2" s="263"/>
      <c r="PZ2" s="263"/>
      <c r="QA2" s="263"/>
      <c r="QB2" s="263"/>
      <c r="QC2" s="263"/>
      <c r="QD2" s="263"/>
      <c r="QE2" s="263"/>
      <c r="QF2" s="263"/>
      <c r="QG2" s="263"/>
      <c r="QH2" s="263"/>
      <c r="QI2" s="263"/>
      <c r="QJ2" s="263"/>
      <c r="QK2" s="263"/>
      <c r="QL2" s="263"/>
      <c r="QM2" s="263"/>
      <c r="QN2" s="263"/>
      <c r="QO2" s="263"/>
      <c r="QP2" s="263"/>
      <c r="QQ2" s="263"/>
      <c r="QR2" s="263"/>
      <c r="QS2" s="263"/>
      <c r="QT2" s="263"/>
      <c r="QU2" s="263"/>
      <c r="QV2" s="263"/>
      <c r="QW2" s="263"/>
      <c r="QX2" s="263"/>
      <c r="QY2" s="263"/>
      <c r="QZ2" s="263"/>
      <c r="RA2" s="263"/>
      <c r="RB2" s="263"/>
      <c r="RC2" s="263"/>
      <c r="RD2" s="263"/>
      <c r="RE2" s="263"/>
      <c r="RF2" s="263"/>
      <c r="RG2" s="263"/>
      <c r="RH2" s="263"/>
      <c r="RI2" s="263"/>
      <c r="RJ2" s="263"/>
      <c r="RK2" s="263"/>
      <c r="RL2" s="263"/>
      <c r="RM2" s="263"/>
      <c r="RN2" s="263"/>
      <c r="RO2" s="263"/>
      <c r="RP2" s="263"/>
      <c r="RQ2" s="263"/>
      <c r="RR2" s="263"/>
      <c r="RS2" s="263"/>
      <c r="RT2" s="263"/>
      <c r="RU2" s="263"/>
      <c r="RV2" s="263"/>
      <c r="RW2" s="263"/>
      <c r="RX2" s="263"/>
      <c r="RY2" s="263"/>
      <c r="RZ2" s="263"/>
      <c r="SA2" s="263"/>
      <c r="SB2" s="263"/>
      <c r="SC2" s="263"/>
      <c r="SD2" s="263"/>
      <c r="SE2" s="263"/>
      <c r="SF2" s="263"/>
      <c r="SG2" s="263"/>
      <c r="SH2" s="263"/>
      <c r="SI2" s="263"/>
      <c r="SJ2" s="263"/>
      <c r="SK2" s="263"/>
      <c r="SL2" s="263"/>
      <c r="SM2" s="263"/>
      <c r="SN2" s="263"/>
      <c r="SO2" s="263"/>
      <c r="SP2" s="263"/>
      <c r="SQ2" s="263"/>
      <c r="SR2" s="263"/>
      <c r="SS2" s="263"/>
      <c r="ST2" s="263"/>
      <c r="SU2" s="263"/>
      <c r="SV2" s="263"/>
      <c r="SW2" s="263"/>
      <c r="SX2" s="263"/>
      <c r="SY2" s="263"/>
      <c r="SZ2" s="263"/>
      <c r="TA2" s="263"/>
      <c r="TB2" s="263"/>
      <c r="TC2" s="263"/>
      <c r="TD2" s="263"/>
      <c r="TE2" s="263"/>
      <c r="TF2" s="263"/>
      <c r="TG2" s="263"/>
      <c r="TH2" s="263"/>
      <c r="TI2" s="263"/>
      <c r="TJ2" s="263"/>
      <c r="TK2" s="263"/>
      <c r="TL2" s="263"/>
      <c r="TM2" s="263"/>
      <c r="TN2" s="263"/>
      <c r="TO2" s="263"/>
      <c r="TP2" s="263"/>
      <c r="TQ2" s="263"/>
      <c r="TR2" s="263"/>
      <c r="TS2" s="263"/>
      <c r="TT2" s="263"/>
      <c r="TU2" s="263"/>
      <c r="TV2" s="263"/>
      <c r="TW2" s="263"/>
      <c r="TX2" s="263"/>
      <c r="TY2" s="263"/>
      <c r="TZ2" s="263"/>
      <c r="UA2" s="263"/>
      <c r="UB2" s="263"/>
      <c r="UC2" s="263"/>
      <c r="UD2" s="263"/>
      <c r="UE2" s="263"/>
      <c r="UF2" s="263"/>
      <c r="UG2" s="263"/>
      <c r="UH2" s="263"/>
      <c r="UI2" s="263"/>
      <c r="UJ2" s="263"/>
      <c r="UK2" s="263"/>
      <c r="UL2" s="263"/>
      <c r="UM2" s="263"/>
      <c r="UN2" s="263"/>
      <c r="UO2" s="263"/>
      <c r="UP2" s="263"/>
      <c r="UQ2" s="263"/>
      <c r="UR2" s="263"/>
      <c r="US2" s="263"/>
      <c r="UT2" s="263"/>
      <c r="UU2" s="263"/>
      <c r="UV2" s="263"/>
      <c r="UW2" s="263"/>
      <c r="UX2" s="263"/>
      <c r="UY2" s="263"/>
      <c r="UZ2" s="263"/>
      <c r="VA2" s="263"/>
      <c r="VB2" s="263"/>
      <c r="VC2" s="263"/>
      <c r="VD2" s="263"/>
      <c r="VE2" s="263"/>
      <c r="VF2" s="263"/>
      <c r="VG2" s="263"/>
      <c r="VH2" s="263"/>
      <c r="VI2" s="263"/>
      <c r="VJ2" s="263"/>
      <c r="VK2" s="263"/>
      <c r="VL2" s="263"/>
      <c r="VM2" s="263"/>
      <c r="VN2" s="263"/>
      <c r="VO2" s="263"/>
      <c r="VP2" s="263"/>
      <c r="VQ2" s="263"/>
      <c r="VR2" s="263"/>
      <c r="VS2" s="263"/>
      <c r="VT2" s="263"/>
      <c r="VU2" s="263"/>
      <c r="VV2" s="263"/>
      <c r="VW2" s="263"/>
      <c r="VX2" s="263"/>
      <c r="VY2" s="263"/>
      <c r="VZ2" s="263"/>
      <c r="WA2" s="263"/>
      <c r="WB2" s="263"/>
      <c r="WC2" s="263"/>
      <c r="WD2" s="263"/>
      <c r="WE2" s="263"/>
      <c r="WF2" s="263"/>
      <c r="WG2" s="263"/>
      <c r="WH2" s="263"/>
      <c r="WI2" s="263"/>
      <c r="WJ2" s="263"/>
      <c r="WK2" s="263"/>
      <c r="WL2" s="263"/>
      <c r="WM2" s="263"/>
      <c r="WN2" s="263"/>
      <c r="WO2" s="263"/>
      <c r="WP2" s="263"/>
      <c r="WQ2" s="263"/>
      <c r="WR2" s="263"/>
      <c r="WS2" s="263"/>
      <c r="WT2" s="263"/>
      <c r="WU2" s="263"/>
      <c r="WV2" s="263"/>
      <c r="WW2" s="263"/>
      <c r="WX2" s="263"/>
      <c r="WY2" s="263"/>
      <c r="WZ2" s="263"/>
      <c r="XA2" s="263"/>
      <c r="XB2" s="263"/>
      <c r="XC2" s="263"/>
      <c r="XD2" s="263"/>
      <c r="XE2" s="263"/>
      <c r="XF2" s="263"/>
      <c r="XG2" s="263"/>
      <c r="XH2" s="263"/>
      <c r="XI2" s="263"/>
      <c r="XJ2" s="263"/>
      <c r="XK2" s="263"/>
      <c r="XL2" s="263"/>
      <c r="XM2" s="263"/>
      <c r="XN2" s="263"/>
      <c r="XO2" s="263"/>
      <c r="XP2" s="263"/>
      <c r="XQ2" s="263"/>
      <c r="XR2" s="263"/>
      <c r="XS2" s="263"/>
      <c r="XT2" s="263"/>
      <c r="XU2" s="263"/>
      <c r="XV2" s="263"/>
      <c r="XW2" s="263"/>
      <c r="XX2" s="263"/>
      <c r="XY2" s="263"/>
      <c r="XZ2" s="263"/>
      <c r="YA2" s="263"/>
      <c r="YB2" s="263"/>
      <c r="YC2" s="263"/>
      <c r="YD2" s="263"/>
      <c r="YE2" s="263"/>
      <c r="YF2" s="263"/>
      <c r="YG2" s="263"/>
      <c r="YH2" s="263"/>
      <c r="YI2" s="263"/>
      <c r="YJ2" s="263"/>
      <c r="YK2" s="263"/>
      <c r="YL2" s="263"/>
      <c r="YM2" s="263"/>
      <c r="YN2" s="263"/>
      <c r="YO2" s="263"/>
      <c r="YP2" s="263"/>
      <c r="YQ2" s="263"/>
      <c r="YR2" s="263"/>
      <c r="YS2" s="263"/>
      <c r="YT2" s="263"/>
      <c r="YU2" s="263"/>
      <c r="YV2" s="263"/>
      <c r="YW2" s="263"/>
      <c r="YX2" s="263"/>
      <c r="YY2" s="263"/>
      <c r="YZ2" s="263"/>
      <c r="ZA2" s="263"/>
      <c r="ZB2" s="263"/>
      <c r="ZC2" s="263"/>
      <c r="ZD2" s="263"/>
      <c r="ZE2" s="263"/>
      <c r="ZF2" s="263"/>
      <c r="ZG2" s="263"/>
      <c r="ZH2" s="263"/>
      <c r="ZI2" s="263"/>
      <c r="ZJ2" s="263"/>
      <c r="ZK2" s="263"/>
      <c r="ZL2" s="263"/>
      <c r="ZM2" s="263"/>
      <c r="ZN2" s="263"/>
      <c r="ZO2" s="263"/>
      <c r="ZP2" s="263"/>
      <c r="ZQ2" s="263"/>
      <c r="ZR2" s="263"/>
      <c r="ZS2" s="263"/>
      <c r="ZT2" s="263"/>
      <c r="ZU2" s="263"/>
      <c r="ZV2" s="263"/>
      <c r="ZW2" s="263"/>
      <c r="ZX2" s="263"/>
      <c r="ZY2" s="263"/>
      <c r="ZZ2" s="263"/>
    </row>
    <row r="3" spans="1:702" ht="14.25" x14ac:dyDescent="0.45">
      <c r="A3" s="270" t="s">
        <v>408</v>
      </c>
      <c r="B3" s="264"/>
      <c r="C3" s="264"/>
      <c r="D3" s="264"/>
      <c r="E3" s="264"/>
      <c r="F3" s="264"/>
      <c r="G3" s="264"/>
      <c r="H3" s="264"/>
      <c r="I3" s="264"/>
      <c r="J3" s="264"/>
      <c r="K3" s="264"/>
      <c r="L3" s="264"/>
      <c r="M3" s="264"/>
      <c r="N3" s="264"/>
      <c r="O3" s="264"/>
      <c r="P3" s="264"/>
      <c r="Q3" s="264"/>
      <c r="R3" s="283"/>
      <c r="S3" s="283"/>
      <c r="T3" s="283"/>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t="s">
        <v>266</v>
      </c>
      <c r="AV3" s="264" t="s">
        <v>266</v>
      </c>
      <c r="AW3" s="264" t="s">
        <v>267</v>
      </c>
      <c r="AX3" s="264" t="s">
        <v>267</v>
      </c>
      <c r="AY3" s="264"/>
      <c r="AZ3" s="264"/>
      <c r="BA3" s="264"/>
      <c r="BB3" s="264"/>
      <c r="BC3" s="264" t="s">
        <v>266</v>
      </c>
      <c r="BD3" s="264" t="s">
        <v>266</v>
      </c>
      <c r="BE3" s="264" t="s">
        <v>267</v>
      </c>
      <c r="BF3" s="264" t="s">
        <v>267</v>
      </c>
      <c r="BG3" s="264"/>
      <c r="BH3" s="264"/>
      <c r="BI3" s="264"/>
      <c r="BJ3" s="264"/>
      <c r="BK3" s="264" t="s">
        <v>266</v>
      </c>
      <c r="BL3" s="264" t="s">
        <v>266</v>
      </c>
      <c r="BM3" s="264" t="s">
        <v>267</v>
      </c>
      <c r="BN3" s="264" t="s">
        <v>267</v>
      </c>
      <c r="BO3" s="264"/>
      <c r="BP3" s="264"/>
      <c r="BQ3" s="264"/>
      <c r="BR3" s="264"/>
      <c r="BS3" s="264" t="s">
        <v>266</v>
      </c>
      <c r="BT3" s="264" t="s">
        <v>266</v>
      </c>
      <c r="BU3" s="264" t="s">
        <v>267</v>
      </c>
      <c r="BV3" s="264" t="s">
        <v>267</v>
      </c>
      <c r="BW3" s="264"/>
      <c r="BX3" s="264"/>
      <c r="BY3" s="264"/>
      <c r="BZ3" s="264"/>
      <c r="CA3" s="264" t="s">
        <v>266</v>
      </c>
      <c r="CB3" s="264" t="s">
        <v>266</v>
      </c>
      <c r="CC3" s="264" t="s">
        <v>267</v>
      </c>
      <c r="CD3" s="264" t="s">
        <v>267</v>
      </c>
      <c r="CE3" s="264"/>
      <c r="CF3" s="264"/>
      <c r="CG3" s="264"/>
      <c r="CH3" s="264"/>
      <c r="CI3" s="264" t="s">
        <v>266</v>
      </c>
      <c r="CJ3" s="264" t="s">
        <v>266</v>
      </c>
      <c r="CK3" s="264" t="s">
        <v>267</v>
      </c>
      <c r="CL3" s="264" t="s">
        <v>267</v>
      </c>
      <c r="CM3" s="264"/>
      <c r="CN3" s="264"/>
      <c r="CO3" s="264"/>
      <c r="CP3" s="264"/>
      <c r="CQ3" s="264" t="s">
        <v>266</v>
      </c>
      <c r="CR3" s="264" t="s">
        <v>266</v>
      </c>
      <c r="CS3" s="264" t="s">
        <v>267</v>
      </c>
      <c r="CT3" s="264" t="s">
        <v>267</v>
      </c>
      <c r="CU3" s="264"/>
      <c r="CV3" s="264"/>
      <c r="CW3" s="264"/>
      <c r="CX3" s="264"/>
      <c r="CY3" s="264" t="s">
        <v>266</v>
      </c>
      <c r="CZ3" s="264" t="s">
        <v>266</v>
      </c>
      <c r="DA3" s="264" t="s">
        <v>267</v>
      </c>
      <c r="DB3" s="264" t="s">
        <v>267</v>
      </c>
      <c r="DC3" s="264"/>
      <c r="DD3" s="264"/>
      <c r="DE3" s="264"/>
      <c r="DF3" s="264"/>
      <c r="DG3" s="264" t="s">
        <v>266</v>
      </c>
      <c r="DH3" s="264" t="s">
        <v>266</v>
      </c>
      <c r="DI3" s="264" t="s">
        <v>267</v>
      </c>
      <c r="DJ3" s="264" t="s">
        <v>267</v>
      </c>
      <c r="DK3" s="264"/>
      <c r="DL3" s="264"/>
      <c r="DM3" s="264"/>
      <c r="DN3" s="264"/>
      <c r="DO3" s="264" t="s">
        <v>266</v>
      </c>
      <c r="DP3" s="264" t="s">
        <v>266</v>
      </c>
      <c r="DQ3" s="264" t="s">
        <v>267</v>
      </c>
      <c r="DR3" s="264" t="s">
        <v>267</v>
      </c>
      <c r="DS3" s="264"/>
      <c r="DT3" s="264"/>
      <c r="DU3" s="264"/>
      <c r="DV3" s="264"/>
      <c r="DW3" s="264" t="s">
        <v>266</v>
      </c>
      <c r="DX3" s="264" t="s">
        <v>266</v>
      </c>
      <c r="DY3" s="264" t="s">
        <v>267</v>
      </c>
      <c r="DZ3" s="264" t="s">
        <v>267</v>
      </c>
      <c r="EA3" s="264"/>
      <c r="EB3" s="264"/>
      <c r="EC3" s="264"/>
      <c r="ED3" s="264"/>
      <c r="EE3" s="264" t="s">
        <v>266</v>
      </c>
      <c r="EF3" s="264" t="s">
        <v>266</v>
      </c>
      <c r="EG3" s="264" t="s">
        <v>267</v>
      </c>
      <c r="EH3" s="264" t="s">
        <v>267</v>
      </c>
      <c r="EI3" s="264"/>
      <c r="EJ3" s="264"/>
      <c r="EK3" s="264"/>
      <c r="EL3" s="264"/>
      <c r="EM3" s="264" t="s">
        <v>266</v>
      </c>
      <c r="EN3" s="264" t="s">
        <v>266</v>
      </c>
      <c r="EO3" s="264" t="s">
        <v>267</v>
      </c>
      <c r="EP3" s="264" t="s">
        <v>267</v>
      </c>
      <c r="EQ3" s="264"/>
      <c r="ER3" s="264"/>
      <c r="ES3" s="264"/>
      <c r="ET3" s="264"/>
      <c r="EU3" s="264" t="s">
        <v>266</v>
      </c>
      <c r="EV3" s="264" t="s">
        <v>266</v>
      </c>
      <c r="EW3" s="264" t="s">
        <v>267</v>
      </c>
      <c r="EX3" s="264" t="s">
        <v>267</v>
      </c>
      <c r="EY3" s="283"/>
      <c r="EZ3" s="283"/>
      <c r="FA3" s="283"/>
      <c r="FB3" s="283"/>
      <c r="FC3" s="283" t="s">
        <v>266</v>
      </c>
      <c r="FD3" s="283" t="s">
        <v>266</v>
      </c>
      <c r="FE3" s="283" t="s">
        <v>267</v>
      </c>
      <c r="FF3" s="283" t="s">
        <v>267</v>
      </c>
      <c r="FG3" s="264"/>
      <c r="FH3" s="264"/>
      <c r="FI3" s="264"/>
      <c r="FJ3" s="264"/>
      <c r="FK3" s="264" t="s">
        <v>266</v>
      </c>
      <c r="FL3" s="264" t="s">
        <v>266</v>
      </c>
      <c r="FM3" s="264" t="s">
        <v>267</v>
      </c>
      <c r="FN3" s="264" t="s">
        <v>267</v>
      </c>
      <c r="FO3" s="264"/>
      <c r="FP3" s="264"/>
      <c r="FQ3" s="264"/>
      <c r="FR3" s="264"/>
      <c r="FS3" s="264" t="s">
        <v>266</v>
      </c>
      <c r="FT3" s="264" t="s">
        <v>266</v>
      </c>
      <c r="FU3" s="264" t="s">
        <v>267</v>
      </c>
      <c r="FV3" s="264" t="s">
        <v>267</v>
      </c>
      <c r="FW3" s="264"/>
      <c r="FX3" s="264"/>
      <c r="FY3" s="264"/>
      <c r="FZ3" s="264"/>
      <c r="GA3" s="264" t="s">
        <v>266</v>
      </c>
      <c r="GB3" s="264" t="s">
        <v>266</v>
      </c>
      <c r="GC3" s="264" t="s">
        <v>267</v>
      </c>
      <c r="GD3" s="264" t="s">
        <v>267</v>
      </c>
      <c r="GE3" s="264"/>
      <c r="GF3" s="264"/>
      <c r="GG3" s="264"/>
      <c r="GH3" s="264"/>
      <c r="GI3" s="264" t="s">
        <v>266</v>
      </c>
      <c r="GJ3" s="264" t="s">
        <v>266</v>
      </c>
      <c r="GK3" s="264" t="s">
        <v>267</v>
      </c>
      <c r="GL3" s="264" t="s">
        <v>267</v>
      </c>
      <c r="GM3" s="264"/>
      <c r="GN3" s="264"/>
      <c r="GO3" s="264"/>
      <c r="GP3" s="264"/>
      <c r="GQ3" s="264" t="s">
        <v>266</v>
      </c>
      <c r="GR3" s="264" t="s">
        <v>266</v>
      </c>
      <c r="GS3" s="264" t="s">
        <v>267</v>
      </c>
      <c r="GT3" s="264" t="s">
        <v>267</v>
      </c>
      <c r="GU3" s="264"/>
      <c r="GV3" s="264"/>
      <c r="GW3" s="264"/>
      <c r="GX3" s="264"/>
      <c r="GY3" s="264" t="s">
        <v>266</v>
      </c>
      <c r="GZ3" s="264" t="s">
        <v>266</v>
      </c>
      <c r="HA3" s="264" t="s">
        <v>267</v>
      </c>
      <c r="HB3" s="264" t="s">
        <v>267</v>
      </c>
      <c r="HC3" s="283"/>
      <c r="HD3" s="283"/>
      <c r="HE3" s="283"/>
      <c r="HF3" s="283"/>
      <c r="HG3" s="283" t="s">
        <v>266</v>
      </c>
      <c r="HH3" s="283" t="s">
        <v>266</v>
      </c>
      <c r="HI3" s="283" t="s">
        <v>267</v>
      </c>
      <c r="HJ3" s="283" t="s">
        <v>267</v>
      </c>
      <c r="HK3" s="264"/>
      <c r="HL3" s="264"/>
      <c r="HM3" s="264"/>
      <c r="HN3" s="283"/>
      <c r="HO3" s="264"/>
      <c r="HP3" s="264"/>
      <c r="HQ3" s="264"/>
      <c r="HR3" s="283"/>
      <c r="HS3" s="264"/>
      <c r="HT3" s="264"/>
      <c r="HU3" s="264"/>
      <c r="HV3" s="264"/>
      <c r="HW3" s="264"/>
      <c r="HX3" s="264"/>
      <c r="HY3" s="264"/>
      <c r="HZ3" s="264"/>
      <c r="IA3" s="264" t="s">
        <v>266</v>
      </c>
      <c r="IB3" s="264" t="s">
        <v>266</v>
      </c>
      <c r="IC3" s="264" t="s">
        <v>267</v>
      </c>
      <c r="ID3" s="264" t="s">
        <v>267</v>
      </c>
      <c r="IE3" s="264"/>
      <c r="IF3" s="264"/>
      <c r="IG3" s="264"/>
      <c r="IH3" s="264" t="s">
        <v>266</v>
      </c>
      <c r="II3" s="264" t="s">
        <v>266</v>
      </c>
      <c r="IJ3" s="264" t="s">
        <v>267</v>
      </c>
      <c r="IK3" s="264" t="s">
        <v>267</v>
      </c>
      <c r="IL3" s="283"/>
      <c r="IM3" s="283"/>
      <c r="IN3" s="283"/>
      <c r="IO3" s="283" t="s">
        <v>266</v>
      </c>
      <c r="IP3" s="283" t="s">
        <v>266</v>
      </c>
      <c r="IQ3" s="283" t="s">
        <v>267</v>
      </c>
      <c r="IR3" s="283" t="s">
        <v>267</v>
      </c>
      <c r="IS3" s="264"/>
      <c r="IT3" s="264"/>
      <c r="IU3" s="264"/>
      <c r="IV3" s="264" t="s">
        <v>266</v>
      </c>
      <c r="IW3" s="264" t="s">
        <v>266</v>
      </c>
      <c r="IX3" s="264" t="s">
        <v>267</v>
      </c>
      <c r="IY3" s="264" t="s">
        <v>267</v>
      </c>
      <c r="IZ3" s="264"/>
      <c r="JA3" s="264"/>
      <c r="JB3" s="264"/>
      <c r="JC3" s="264" t="s">
        <v>266</v>
      </c>
      <c r="JD3" s="264" t="s">
        <v>266</v>
      </c>
      <c r="JE3" s="264" t="s">
        <v>267</v>
      </c>
      <c r="JF3" s="264" t="s">
        <v>267</v>
      </c>
      <c r="JG3" s="264"/>
      <c r="JH3" s="264"/>
      <c r="JI3" s="264"/>
      <c r="JJ3" s="264" t="s">
        <v>266</v>
      </c>
      <c r="JK3" s="264" t="s">
        <v>266</v>
      </c>
      <c r="JL3" s="264" t="s">
        <v>267</v>
      </c>
      <c r="JM3" s="264" t="s">
        <v>267</v>
      </c>
      <c r="JN3" s="264"/>
      <c r="JO3" s="264"/>
      <c r="JP3" s="264"/>
      <c r="JQ3" s="264" t="s">
        <v>266</v>
      </c>
      <c r="JR3" s="264" t="s">
        <v>266</v>
      </c>
      <c r="JS3" s="264" t="s">
        <v>267</v>
      </c>
      <c r="JT3" s="264" t="s">
        <v>267</v>
      </c>
      <c r="JU3" s="264"/>
      <c r="JV3" s="264"/>
      <c r="JW3" s="264"/>
      <c r="JX3" s="264" t="s">
        <v>266</v>
      </c>
      <c r="JY3" s="264" t="s">
        <v>266</v>
      </c>
      <c r="JZ3" s="264" t="s">
        <v>267</v>
      </c>
      <c r="KA3" s="264" t="s">
        <v>267</v>
      </c>
      <c r="KB3" s="264"/>
      <c r="KC3" s="264"/>
      <c r="KD3" s="264"/>
      <c r="KE3" s="264" t="s">
        <v>266</v>
      </c>
      <c r="KF3" s="264" t="s">
        <v>266</v>
      </c>
      <c r="KG3" s="264" t="s">
        <v>267</v>
      </c>
      <c r="KH3" s="264" t="s">
        <v>267</v>
      </c>
      <c r="KI3" s="264"/>
      <c r="KJ3" s="264"/>
      <c r="KK3" s="264"/>
      <c r="KL3" s="264" t="s">
        <v>266</v>
      </c>
      <c r="KM3" s="264" t="s">
        <v>266</v>
      </c>
      <c r="KN3" s="264" t="s">
        <v>267</v>
      </c>
      <c r="KO3" s="264" t="s">
        <v>267</v>
      </c>
      <c r="KP3" s="264"/>
      <c r="KQ3" s="264"/>
      <c r="KR3" s="264"/>
      <c r="KS3" s="264"/>
      <c r="KT3" s="264" t="s">
        <v>266</v>
      </c>
      <c r="KU3" s="264" t="s">
        <v>266</v>
      </c>
      <c r="KV3" s="264" t="s">
        <v>267</v>
      </c>
      <c r="KW3" s="264" t="s">
        <v>267</v>
      </c>
      <c r="KX3" s="264"/>
      <c r="KY3" s="264"/>
      <c r="KZ3" s="264"/>
      <c r="LA3" s="283"/>
      <c r="LB3" s="283" t="s">
        <v>266</v>
      </c>
      <c r="LC3" s="283" t="s">
        <v>266</v>
      </c>
      <c r="LD3" s="283" t="s">
        <v>267</v>
      </c>
      <c r="LE3" s="283" t="s">
        <v>267</v>
      </c>
      <c r="LF3" s="283"/>
      <c r="LG3" s="283"/>
      <c r="LH3" s="283"/>
      <c r="LI3" s="264"/>
      <c r="LJ3" s="264"/>
      <c r="LK3" s="264"/>
      <c r="LL3" s="264"/>
      <c r="LM3" s="264"/>
      <c r="LN3" s="264"/>
      <c r="LO3" s="264"/>
      <c r="LP3" s="264"/>
      <c r="LQ3" s="264"/>
      <c r="LR3" s="264"/>
      <c r="LS3" s="264"/>
      <c r="LT3" s="264"/>
      <c r="LU3" s="264"/>
      <c r="LV3" s="264"/>
      <c r="LW3" s="264"/>
      <c r="LX3" s="264"/>
      <c r="LY3" s="264"/>
      <c r="LZ3" s="264"/>
      <c r="MA3" s="264"/>
      <c r="MB3" s="264"/>
      <c r="MC3" s="264"/>
      <c r="MD3" s="264"/>
      <c r="ME3" s="264"/>
      <c r="MF3" s="264"/>
      <c r="MG3" s="283"/>
      <c r="MH3" s="283"/>
      <c r="MI3" s="283"/>
      <c r="MJ3" s="283"/>
      <c r="MK3" s="283"/>
      <c r="ML3" s="283"/>
      <c r="MM3" s="283"/>
      <c r="MN3" s="283"/>
      <c r="MO3" s="283"/>
      <c r="MP3" s="283"/>
      <c r="MQ3" s="283"/>
      <c r="MR3" s="283"/>
      <c r="MS3" s="283"/>
      <c r="MT3" s="283"/>
      <c r="MU3" s="283"/>
      <c r="MV3" s="283"/>
      <c r="MW3" s="283"/>
      <c r="MX3" s="283"/>
      <c r="MY3" s="264"/>
      <c r="MZ3" s="264"/>
      <c r="NA3" s="264"/>
      <c r="NB3" s="264"/>
      <c r="NC3" s="264" t="s">
        <v>266</v>
      </c>
      <c r="ND3" s="264" t="s">
        <v>266</v>
      </c>
      <c r="NE3" s="264" t="s">
        <v>267</v>
      </c>
      <c r="NF3" s="264" t="s">
        <v>267</v>
      </c>
      <c r="NG3" s="264"/>
      <c r="NH3" s="264"/>
      <c r="NI3" s="264"/>
      <c r="NJ3" s="264"/>
      <c r="NK3" s="264"/>
      <c r="NL3" s="264"/>
      <c r="NM3" s="264"/>
      <c r="NN3" s="264"/>
      <c r="NO3" s="264"/>
      <c r="NP3" s="264"/>
      <c r="NQ3" s="264"/>
      <c r="NR3" s="264"/>
      <c r="NS3" s="264"/>
      <c r="NT3" s="264"/>
      <c r="NU3" s="264" t="s">
        <v>266</v>
      </c>
      <c r="NV3" s="264" t="s">
        <v>266</v>
      </c>
      <c r="NW3" s="264" t="s">
        <v>267</v>
      </c>
      <c r="NX3" s="264" t="s">
        <v>267</v>
      </c>
      <c r="NY3" s="264"/>
      <c r="NZ3" s="264"/>
      <c r="OA3" s="264"/>
      <c r="OB3" s="264" t="s">
        <v>266</v>
      </c>
      <c r="OC3" s="264" t="s">
        <v>266</v>
      </c>
      <c r="OD3" s="264" t="s">
        <v>267</v>
      </c>
      <c r="OE3" s="264" t="s">
        <v>267</v>
      </c>
      <c r="OF3" s="264"/>
      <c r="OG3" s="264"/>
      <c r="OH3" s="264"/>
      <c r="OI3" s="264" t="s">
        <v>266</v>
      </c>
      <c r="OJ3" s="264" t="s">
        <v>266</v>
      </c>
      <c r="OK3" s="264" t="s">
        <v>267</v>
      </c>
      <c r="OL3" s="264" t="s">
        <v>267</v>
      </c>
      <c r="OM3" s="264"/>
      <c r="ON3" s="264"/>
      <c r="OO3" s="264"/>
      <c r="OP3" s="264" t="s">
        <v>266</v>
      </c>
      <c r="OQ3" s="264" t="s">
        <v>266</v>
      </c>
      <c r="OR3" s="264" t="s">
        <v>267</v>
      </c>
      <c r="OS3" s="264" t="s">
        <v>267</v>
      </c>
      <c r="OT3" s="264"/>
      <c r="OU3" s="264"/>
      <c r="OV3" s="264"/>
      <c r="OW3" s="264"/>
      <c r="OX3" s="264"/>
      <c r="OY3" s="264"/>
      <c r="OZ3" s="264"/>
      <c r="PA3" s="264"/>
      <c r="PB3" s="264"/>
      <c r="PC3" s="264"/>
      <c r="PD3" s="264" t="s">
        <v>266</v>
      </c>
      <c r="PE3" s="264" t="s">
        <v>266</v>
      </c>
      <c r="PF3" s="264" t="s">
        <v>267</v>
      </c>
      <c r="PG3" s="264" t="s">
        <v>267</v>
      </c>
      <c r="PH3" s="283"/>
      <c r="PI3" s="283"/>
      <c r="PJ3" s="283"/>
      <c r="PK3" s="283" t="s">
        <v>266</v>
      </c>
      <c r="PL3" s="283" t="s">
        <v>266</v>
      </c>
      <c r="PM3" s="283" t="s">
        <v>267</v>
      </c>
      <c r="PN3" s="283" t="s">
        <v>267</v>
      </c>
      <c r="PO3" s="264"/>
      <c r="PP3" s="264"/>
      <c r="PQ3" s="264"/>
      <c r="PR3" s="264" t="s">
        <v>266</v>
      </c>
      <c r="PS3" s="264" t="s">
        <v>266</v>
      </c>
      <c r="PT3" s="264" t="s">
        <v>267</v>
      </c>
      <c r="PU3" s="264" t="s">
        <v>267</v>
      </c>
      <c r="PV3" s="264"/>
      <c r="PW3" s="264"/>
      <c r="PX3" s="264"/>
      <c r="PY3" s="264"/>
      <c r="PZ3" s="264" t="s">
        <v>266</v>
      </c>
      <c r="QA3" s="264" t="s">
        <v>266</v>
      </c>
      <c r="QB3" s="264" t="s">
        <v>267</v>
      </c>
      <c r="QC3" s="264" t="s">
        <v>267</v>
      </c>
      <c r="QD3" s="264"/>
      <c r="QE3" s="264"/>
      <c r="QF3" s="264"/>
      <c r="QG3" s="264"/>
      <c r="QH3" s="264"/>
      <c r="QI3" s="264"/>
      <c r="QJ3" s="264"/>
      <c r="QK3" s="264"/>
      <c r="QL3" s="264"/>
      <c r="QM3" s="264"/>
      <c r="QN3" s="264"/>
      <c r="QO3" s="264"/>
      <c r="QP3" s="264"/>
      <c r="QQ3" s="264"/>
      <c r="QR3" s="264"/>
      <c r="QS3" s="264"/>
      <c r="QT3" s="264"/>
      <c r="QU3" s="264"/>
      <c r="QV3" s="264"/>
      <c r="QW3" s="264"/>
      <c r="QX3" s="264"/>
      <c r="QY3" s="264"/>
      <c r="QZ3" s="264"/>
      <c r="RA3" s="264"/>
      <c r="RB3" s="264"/>
      <c r="RC3" s="264"/>
      <c r="RD3" s="264"/>
      <c r="RE3" s="264"/>
      <c r="RF3" s="264"/>
      <c r="RG3" s="264"/>
      <c r="RH3" s="264"/>
      <c r="RI3" s="264"/>
      <c r="RJ3" s="264" t="s">
        <v>266</v>
      </c>
      <c r="RK3" s="264" t="s">
        <v>266</v>
      </c>
      <c r="RL3" s="264" t="s">
        <v>267</v>
      </c>
      <c r="RM3" s="264" t="s">
        <v>267</v>
      </c>
      <c r="RN3" s="264"/>
      <c r="RO3" s="264"/>
      <c r="RP3" s="264"/>
      <c r="RQ3" s="264"/>
      <c r="RR3" s="264" t="s">
        <v>266</v>
      </c>
      <c r="RS3" s="264" t="s">
        <v>266</v>
      </c>
      <c r="RT3" s="264" t="s">
        <v>267</v>
      </c>
      <c r="RU3" s="264" t="s">
        <v>267</v>
      </c>
      <c r="RV3" s="264"/>
      <c r="RW3" s="264"/>
      <c r="RX3" s="264"/>
      <c r="RY3" s="264"/>
      <c r="RZ3" s="264" t="s">
        <v>266</v>
      </c>
      <c r="SA3" s="264" t="s">
        <v>266</v>
      </c>
      <c r="SB3" s="264" t="s">
        <v>267</v>
      </c>
      <c r="SC3" s="264" t="s">
        <v>267</v>
      </c>
      <c r="SD3" s="264"/>
      <c r="SE3" s="264"/>
      <c r="SF3" s="264"/>
      <c r="SG3" s="264"/>
      <c r="SH3" s="264" t="s">
        <v>266</v>
      </c>
      <c r="SI3" s="264" t="s">
        <v>266</v>
      </c>
      <c r="SJ3" s="264" t="s">
        <v>267</v>
      </c>
      <c r="SK3" s="264" t="s">
        <v>267</v>
      </c>
      <c r="SL3" s="264"/>
      <c r="SM3" s="264"/>
      <c r="SN3" s="264"/>
      <c r="SO3" s="264"/>
      <c r="SP3" s="264" t="s">
        <v>266</v>
      </c>
      <c r="SQ3" s="264" t="s">
        <v>266</v>
      </c>
      <c r="SR3" s="264" t="s">
        <v>267</v>
      </c>
      <c r="SS3" s="264" t="s">
        <v>267</v>
      </c>
      <c r="ST3" s="264"/>
      <c r="SU3" s="264"/>
      <c r="SV3" s="264"/>
      <c r="SW3" s="264"/>
      <c r="SX3" s="264" t="s">
        <v>266</v>
      </c>
      <c r="SY3" s="264" t="s">
        <v>266</v>
      </c>
      <c r="SZ3" s="264" t="s">
        <v>267</v>
      </c>
      <c r="TA3" s="264" t="s">
        <v>267</v>
      </c>
      <c r="TB3" s="264"/>
      <c r="TC3" s="264"/>
      <c r="TD3" s="264"/>
      <c r="TE3" s="264"/>
      <c r="TF3" s="264" t="s">
        <v>266</v>
      </c>
      <c r="TG3" s="264" t="s">
        <v>266</v>
      </c>
      <c r="TH3" s="264" t="s">
        <v>267</v>
      </c>
      <c r="TI3" s="264" t="s">
        <v>267</v>
      </c>
      <c r="TJ3" s="264"/>
      <c r="TK3" s="264"/>
      <c r="TL3" s="264"/>
      <c r="TM3" s="264"/>
      <c r="TN3" s="264" t="s">
        <v>266</v>
      </c>
      <c r="TO3" s="264" t="s">
        <v>266</v>
      </c>
      <c r="TP3" s="264" t="s">
        <v>267</v>
      </c>
      <c r="TQ3" s="264" t="s">
        <v>267</v>
      </c>
      <c r="TR3" s="264"/>
      <c r="TS3" s="264"/>
      <c r="TT3" s="264"/>
      <c r="TU3" s="264"/>
      <c r="TV3" s="264" t="s">
        <v>266</v>
      </c>
      <c r="TW3" s="264" t="s">
        <v>266</v>
      </c>
      <c r="TX3" s="264" t="s">
        <v>267</v>
      </c>
      <c r="TY3" s="264" t="s">
        <v>267</v>
      </c>
      <c r="TZ3" s="264"/>
      <c r="UA3" s="264"/>
      <c r="UB3" s="264"/>
      <c r="UC3" s="264"/>
      <c r="UD3" s="264" t="s">
        <v>266</v>
      </c>
      <c r="UE3" s="264" t="s">
        <v>266</v>
      </c>
      <c r="UF3" s="264" t="s">
        <v>267</v>
      </c>
      <c r="UG3" s="264" t="s">
        <v>267</v>
      </c>
      <c r="UH3" s="264"/>
      <c r="UI3" s="264"/>
      <c r="UJ3" s="264"/>
      <c r="UK3" s="264"/>
      <c r="UL3" s="264" t="s">
        <v>266</v>
      </c>
      <c r="UM3" s="264" t="s">
        <v>266</v>
      </c>
      <c r="UN3" s="264" t="s">
        <v>267</v>
      </c>
      <c r="UO3" s="264" t="s">
        <v>267</v>
      </c>
      <c r="UP3" s="264"/>
      <c r="UQ3" s="264"/>
      <c r="UR3" s="264"/>
      <c r="US3" s="264"/>
      <c r="UT3" s="264"/>
      <c r="UU3" s="264"/>
      <c r="UV3" s="264"/>
      <c r="UW3" s="264"/>
      <c r="UX3" s="264"/>
      <c r="UY3" s="264" t="s">
        <v>376</v>
      </c>
      <c r="UZ3" s="264" t="s">
        <v>376</v>
      </c>
      <c r="VA3" s="264" t="s">
        <v>376</v>
      </c>
      <c r="VB3" s="264" t="s">
        <v>376</v>
      </c>
      <c r="VC3" s="264" t="s">
        <v>376</v>
      </c>
      <c r="VD3" s="264" t="s">
        <v>376</v>
      </c>
      <c r="VE3" s="264" t="s">
        <v>376</v>
      </c>
      <c r="VF3" s="264" t="s">
        <v>376</v>
      </c>
      <c r="VG3" s="264" t="s">
        <v>376</v>
      </c>
      <c r="VH3" s="264" t="s">
        <v>376</v>
      </c>
      <c r="VI3" s="264" t="s">
        <v>376</v>
      </c>
      <c r="VJ3" s="264" t="s">
        <v>376</v>
      </c>
      <c r="VK3" s="264" t="s">
        <v>376</v>
      </c>
      <c r="VL3" s="264" t="s">
        <v>376</v>
      </c>
      <c r="VM3" s="264" t="s">
        <v>376</v>
      </c>
      <c r="VN3" s="264" t="s">
        <v>376</v>
      </c>
      <c r="VO3" s="264" t="s">
        <v>376</v>
      </c>
      <c r="VP3" s="264" t="s">
        <v>376</v>
      </c>
      <c r="VQ3" s="264" t="s">
        <v>376</v>
      </c>
      <c r="VR3" s="264" t="s">
        <v>375</v>
      </c>
      <c r="VS3" s="264" t="s">
        <v>375</v>
      </c>
      <c r="VT3" s="264" t="s">
        <v>375</v>
      </c>
      <c r="VU3" s="264" t="s">
        <v>375</v>
      </c>
      <c r="VV3" s="264" t="s">
        <v>375</v>
      </c>
      <c r="VW3" s="264" t="s">
        <v>375</v>
      </c>
      <c r="VX3" s="264" t="s">
        <v>375</v>
      </c>
      <c r="VY3" s="264" t="s">
        <v>375</v>
      </c>
      <c r="VZ3" s="264" t="s">
        <v>375</v>
      </c>
      <c r="WA3" s="264" t="s">
        <v>375</v>
      </c>
      <c r="WB3" s="264" t="s">
        <v>375</v>
      </c>
      <c r="WC3" s="264" t="s">
        <v>375</v>
      </c>
      <c r="WD3" s="264" t="s">
        <v>375</v>
      </c>
      <c r="WE3" s="264" t="s">
        <v>375</v>
      </c>
      <c r="WF3" s="264" t="s">
        <v>375</v>
      </c>
      <c r="WG3" s="264" t="s">
        <v>375</v>
      </c>
      <c r="WH3" s="264" t="s">
        <v>375</v>
      </c>
      <c r="WI3" s="264" t="s">
        <v>375</v>
      </c>
      <c r="WJ3" s="264" t="s">
        <v>376</v>
      </c>
      <c r="WK3" s="264" t="s">
        <v>376</v>
      </c>
      <c r="WL3" s="264" t="s">
        <v>376</v>
      </c>
      <c r="WM3" s="264" t="s">
        <v>376</v>
      </c>
      <c r="WN3" s="264" t="s">
        <v>376</v>
      </c>
      <c r="WO3" s="264" t="s">
        <v>376</v>
      </c>
      <c r="WP3" s="264" t="s">
        <v>376</v>
      </c>
      <c r="WQ3" s="264" t="s">
        <v>376</v>
      </c>
      <c r="WR3" s="264" t="s">
        <v>376</v>
      </c>
      <c r="WS3" s="264" t="s">
        <v>376</v>
      </c>
      <c r="WT3" s="264" t="s">
        <v>376</v>
      </c>
      <c r="WU3" s="264" t="s">
        <v>376</v>
      </c>
      <c r="WV3" s="264" t="s">
        <v>376</v>
      </c>
      <c r="WW3" s="264" t="s">
        <v>376</v>
      </c>
      <c r="WX3" s="264" t="s">
        <v>376</v>
      </c>
      <c r="WY3" s="264" t="s">
        <v>376</v>
      </c>
      <c r="WZ3" s="264" t="s">
        <v>376</v>
      </c>
      <c r="XA3" s="264" t="s">
        <v>376</v>
      </c>
      <c r="XB3" s="264" t="s">
        <v>376</v>
      </c>
      <c r="XC3" s="264" t="s">
        <v>376</v>
      </c>
      <c r="XD3" s="264" t="s">
        <v>376</v>
      </c>
      <c r="XE3" s="264" t="s">
        <v>375</v>
      </c>
      <c r="XF3" s="264" t="s">
        <v>375</v>
      </c>
      <c r="XG3" s="264" t="s">
        <v>375</v>
      </c>
      <c r="XH3" s="264" t="s">
        <v>375</v>
      </c>
      <c r="XI3" s="264" t="s">
        <v>375</v>
      </c>
      <c r="XJ3" s="264" t="s">
        <v>375</v>
      </c>
      <c r="XK3" s="264" t="s">
        <v>375</v>
      </c>
      <c r="XL3" s="264" t="s">
        <v>375</v>
      </c>
      <c r="XM3" s="264" t="s">
        <v>375</v>
      </c>
      <c r="XN3" s="264" t="s">
        <v>375</v>
      </c>
      <c r="XO3" s="264" t="s">
        <v>375</v>
      </c>
      <c r="XP3" s="264" t="s">
        <v>375</v>
      </c>
      <c r="XQ3" s="264" t="s">
        <v>375</v>
      </c>
      <c r="XR3" s="264" t="s">
        <v>375</v>
      </c>
      <c r="XS3" s="264" t="s">
        <v>375</v>
      </c>
      <c r="XT3" s="264" t="s">
        <v>376</v>
      </c>
      <c r="XU3" s="264" t="s">
        <v>376</v>
      </c>
      <c r="XV3" s="264" t="s">
        <v>376</v>
      </c>
      <c r="XW3" s="264" t="s">
        <v>376</v>
      </c>
      <c r="XX3" s="264" t="s">
        <v>376</v>
      </c>
      <c r="XY3" s="264" t="s">
        <v>376</v>
      </c>
      <c r="XZ3" s="264" t="s">
        <v>376</v>
      </c>
      <c r="YA3" s="264" t="s">
        <v>376</v>
      </c>
      <c r="YB3" s="264" t="s">
        <v>376</v>
      </c>
      <c r="YC3" s="264" t="s">
        <v>376</v>
      </c>
      <c r="YD3" s="264" t="s">
        <v>376</v>
      </c>
      <c r="YE3" s="264" t="s">
        <v>376</v>
      </c>
      <c r="YF3" s="264" t="s">
        <v>376</v>
      </c>
      <c r="YG3" s="264" t="s">
        <v>376</v>
      </c>
      <c r="YH3" s="264" t="s">
        <v>376</v>
      </c>
      <c r="YI3" s="264" t="s">
        <v>376</v>
      </c>
      <c r="YJ3" s="264" t="s">
        <v>376</v>
      </c>
      <c r="YK3" s="264" t="s">
        <v>376</v>
      </c>
      <c r="YL3" s="264" t="s">
        <v>375</v>
      </c>
      <c r="YM3" s="264" t="s">
        <v>375</v>
      </c>
      <c r="YN3" s="264" t="s">
        <v>375</v>
      </c>
      <c r="YO3" s="264" t="s">
        <v>375</v>
      </c>
      <c r="YP3" s="264" t="s">
        <v>375</v>
      </c>
      <c r="YQ3" s="264" t="s">
        <v>375</v>
      </c>
      <c r="YR3" s="264" t="s">
        <v>375</v>
      </c>
      <c r="YS3" s="264" t="s">
        <v>375</v>
      </c>
      <c r="YT3" s="264" t="s">
        <v>375</v>
      </c>
      <c r="YU3" s="264" t="s">
        <v>375</v>
      </c>
      <c r="YV3" s="264" t="s">
        <v>375</v>
      </c>
      <c r="YW3" s="264" t="s">
        <v>375</v>
      </c>
      <c r="YX3" s="264" t="s">
        <v>375</v>
      </c>
      <c r="YY3" s="264" t="s">
        <v>375</v>
      </c>
      <c r="YZ3" s="264" t="s">
        <v>375</v>
      </c>
      <c r="ZA3" s="264" t="s">
        <v>441</v>
      </c>
      <c r="ZB3" s="264"/>
      <c r="ZC3" s="264"/>
      <c r="ZD3" s="264"/>
      <c r="ZE3" s="264"/>
      <c r="ZF3" s="264"/>
      <c r="ZG3" s="264"/>
      <c r="ZH3" s="264"/>
      <c r="ZI3" s="264"/>
      <c r="ZJ3" s="264"/>
      <c r="ZK3" s="264"/>
      <c r="ZL3" s="264"/>
      <c r="ZM3" s="264"/>
      <c r="ZN3" s="264"/>
      <c r="ZO3" s="264"/>
      <c r="ZP3" s="264"/>
      <c r="ZQ3" s="264"/>
      <c r="ZR3" s="264"/>
      <c r="ZS3" s="264"/>
      <c r="ZT3" s="264"/>
      <c r="ZU3" s="264"/>
      <c r="ZV3" s="264"/>
      <c r="ZW3" s="264"/>
      <c r="ZX3" s="264"/>
      <c r="ZY3" s="264"/>
      <c r="ZZ3" s="264"/>
    </row>
    <row r="4" spans="1:702" ht="60" x14ac:dyDescent="0.25">
      <c r="A4" s="270" t="s">
        <v>407</v>
      </c>
      <c r="B4" s="264"/>
      <c r="C4" s="264"/>
      <c r="D4" s="264"/>
      <c r="E4" s="264"/>
      <c r="F4" s="264"/>
      <c r="G4" s="264"/>
      <c r="H4" s="264"/>
      <c r="I4" s="264"/>
      <c r="J4" s="264"/>
      <c r="K4" s="264"/>
      <c r="L4" s="264"/>
      <c r="M4" s="264"/>
      <c r="N4" s="264"/>
      <c r="O4" s="264"/>
      <c r="P4" s="264"/>
      <c r="Q4" s="264"/>
      <c r="R4" s="283"/>
      <c r="S4" s="283"/>
      <c r="T4" s="283"/>
      <c r="U4" s="264"/>
      <c r="V4" s="264"/>
      <c r="W4" s="264"/>
      <c r="X4" s="264"/>
      <c r="Y4" s="264"/>
      <c r="Z4" s="264"/>
      <c r="AA4" s="264"/>
      <c r="AB4" s="264"/>
      <c r="AC4" s="264"/>
      <c r="AD4" s="264"/>
      <c r="AE4" s="264"/>
      <c r="AF4" s="264"/>
      <c r="AG4" s="264"/>
      <c r="AH4" s="264"/>
      <c r="AI4" s="264"/>
      <c r="AJ4" s="264"/>
      <c r="AK4" s="264"/>
      <c r="AL4" s="264"/>
      <c r="AM4" s="264"/>
      <c r="AN4" s="264"/>
      <c r="AO4" s="264"/>
      <c r="AP4" s="264"/>
      <c r="AQ4" s="264" t="s">
        <v>23</v>
      </c>
      <c r="AR4" s="264" t="s">
        <v>23</v>
      </c>
      <c r="AS4" s="264" t="s">
        <v>23</v>
      </c>
      <c r="AT4" s="264" t="s">
        <v>23</v>
      </c>
      <c r="AU4" s="264" t="s">
        <v>23</v>
      </c>
      <c r="AV4" s="264" t="s">
        <v>23</v>
      </c>
      <c r="AW4" s="264" t="s">
        <v>23</v>
      </c>
      <c r="AX4" s="264" t="s">
        <v>23</v>
      </c>
      <c r="AY4" s="264" t="s">
        <v>237</v>
      </c>
      <c r="AZ4" s="264" t="s">
        <v>237</v>
      </c>
      <c r="BA4" s="264" t="s">
        <v>237</v>
      </c>
      <c r="BB4" s="264" t="s">
        <v>237</v>
      </c>
      <c r="BC4" s="264" t="s">
        <v>237</v>
      </c>
      <c r="BD4" s="264" t="s">
        <v>237</v>
      </c>
      <c r="BE4" s="264" t="s">
        <v>237</v>
      </c>
      <c r="BF4" s="264" t="s">
        <v>237</v>
      </c>
      <c r="BG4" s="264" t="s">
        <v>24</v>
      </c>
      <c r="BH4" s="264" t="s">
        <v>24</v>
      </c>
      <c r="BI4" s="264" t="s">
        <v>24</v>
      </c>
      <c r="BJ4" s="264" t="s">
        <v>24</v>
      </c>
      <c r="BK4" s="264" t="s">
        <v>24</v>
      </c>
      <c r="BL4" s="264" t="s">
        <v>24</v>
      </c>
      <c r="BM4" s="264" t="s">
        <v>24</v>
      </c>
      <c r="BN4" s="264" t="s">
        <v>24</v>
      </c>
      <c r="BO4" s="264" t="s">
        <v>26</v>
      </c>
      <c r="BP4" s="264" t="s">
        <v>26</v>
      </c>
      <c r="BQ4" s="264" t="s">
        <v>26</v>
      </c>
      <c r="BR4" s="264" t="s">
        <v>26</v>
      </c>
      <c r="BS4" s="264" t="s">
        <v>26</v>
      </c>
      <c r="BT4" s="264" t="s">
        <v>26</v>
      </c>
      <c r="BU4" s="264" t="s">
        <v>26</v>
      </c>
      <c r="BV4" s="264" t="s">
        <v>26</v>
      </c>
      <c r="BW4" s="264" t="s">
        <v>238</v>
      </c>
      <c r="BX4" s="264" t="s">
        <v>238</v>
      </c>
      <c r="BY4" s="264" t="s">
        <v>238</v>
      </c>
      <c r="BZ4" s="264" t="s">
        <v>238</v>
      </c>
      <c r="CA4" s="264" t="s">
        <v>238</v>
      </c>
      <c r="CB4" s="264" t="s">
        <v>238</v>
      </c>
      <c r="CC4" s="264" t="s">
        <v>238</v>
      </c>
      <c r="CD4" s="264" t="s">
        <v>238</v>
      </c>
      <c r="CE4" s="264" t="s">
        <v>238</v>
      </c>
      <c r="CF4" s="264" t="s">
        <v>238</v>
      </c>
      <c r="CG4" s="264" t="s">
        <v>238</v>
      </c>
      <c r="CH4" s="264" t="s">
        <v>238</v>
      </c>
      <c r="CI4" s="264" t="s">
        <v>238</v>
      </c>
      <c r="CJ4" s="264" t="s">
        <v>238</v>
      </c>
      <c r="CK4" s="264" t="s">
        <v>238</v>
      </c>
      <c r="CL4" s="264" t="s">
        <v>238</v>
      </c>
      <c r="CM4" s="264" t="s">
        <v>238</v>
      </c>
      <c r="CN4" s="264" t="s">
        <v>238</v>
      </c>
      <c r="CO4" s="264" t="s">
        <v>238</v>
      </c>
      <c r="CP4" s="264" t="s">
        <v>238</v>
      </c>
      <c r="CQ4" s="264" t="s">
        <v>238</v>
      </c>
      <c r="CR4" s="264" t="s">
        <v>238</v>
      </c>
      <c r="CS4" s="264" t="s">
        <v>238</v>
      </c>
      <c r="CT4" s="264" t="s">
        <v>238</v>
      </c>
      <c r="CU4" s="264" t="s">
        <v>238</v>
      </c>
      <c r="CV4" s="264" t="s">
        <v>238</v>
      </c>
      <c r="CW4" s="264" t="s">
        <v>238</v>
      </c>
      <c r="CX4" s="264" t="s">
        <v>238</v>
      </c>
      <c r="CY4" s="264" t="s">
        <v>238</v>
      </c>
      <c r="CZ4" s="264" t="s">
        <v>238</v>
      </c>
      <c r="DA4" s="264" t="s">
        <v>238</v>
      </c>
      <c r="DB4" s="264" t="s">
        <v>238</v>
      </c>
      <c r="DC4" s="264" t="s">
        <v>32</v>
      </c>
      <c r="DD4" s="264" t="s">
        <v>32</v>
      </c>
      <c r="DE4" s="264" t="s">
        <v>32</v>
      </c>
      <c r="DF4" s="264" t="s">
        <v>32</v>
      </c>
      <c r="DG4" s="264" t="s">
        <v>32</v>
      </c>
      <c r="DH4" s="264" t="s">
        <v>32</v>
      </c>
      <c r="DI4" s="264" t="s">
        <v>32</v>
      </c>
      <c r="DJ4" s="264" t="s">
        <v>32</v>
      </c>
      <c r="DK4" s="264" t="s">
        <v>32</v>
      </c>
      <c r="DL4" s="264" t="s">
        <v>32</v>
      </c>
      <c r="DM4" s="264" t="s">
        <v>32</v>
      </c>
      <c r="DN4" s="264" t="s">
        <v>32</v>
      </c>
      <c r="DO4" s="264" t="s">
        <v>32</v>
      </c>
      <c r="DP4" s="264" t="s">
        <v>32</v>
      </c>
      <c r="DQ4" s="264" t="s">
        <v>32</v>
      </c>
      <c r="DR4" s="264" t="s">
        <v>32</v>
      </c>
      <c r="DS4" s="264" t="s">
        <v>32</v>
      </c>
      <c r="DT4" s="264" t="s">
        <v>32</v>
      </c>
      <c r="DU4" s="264" t="s">
        <v>32</v>
      </c>
      <c r="DV4" s="264" t="s">
        <v>32</v>
      </c>
      <c r="DW4" s="264" t="s">
        <v>32</v>
      </c>
      <c r="DX4" s="264" t="s">
        <v>32</v>
      </c>
      <c r="DY4" s="264" t="s">
        <v>32</v>
      </c>
      <c r="DZ4" s="264" t="s">
        <v>32</v>
      </c>
      <c r="EA4" s="264" t="s">
        <v>32</v>
      </c>
      <c r="EB4" s="264" t="s">
        <v>32</v>
      </c>
      <c r="EC4" s="264" t="s">
        <v>32</v>
      </c>
      <c r="ED4" s="264" t="s">
        <v>32</v>
      </c>
      <c r="EE4" s="264" t="s">
        <v>32</v>
      </c>
      <c r="EF4" s="264" t="s">
        <v>32</v>
      </c>
      <c r="EG4" s="264" t="s">
        <v>32</v>
      </c>
      <c r="EH4" s="264" t="s">
        <v>32</v>
      </c>
      <c r="EI4" s="264" t="s">
        <v>36</v>
      </c>
      <c r="EJ4" s="264" t="s">
        <v>36</v>
      </c>
      <c r="EK4" s="264" t="s">
        <v>36</v>
      </c>
      <c r="EL4" s="264" t="s">
        <v>36</v>
      </c>
      <c r="EM4" s="264" t="s">
        <v>36</v>
      </c>
      <c r="EN4" s="264" t="s">
        <v>36</v>
      </c>
      <c r="EO4" s="264" t="s">
        <v>36</v>
      </c>
      <c r="EP4" s="264" t="s">
        <v>36</v>
      </c>
      <c r="EQ4" s="264" t="s">
        <v>36</v>
      </c>
      <c r="ER4" s="264" t="s">
        <v>36</v>
      </c>
      <c r="ES4" s="264" t="s">
        <v>36</v>
      </c>
      <c r="ET4" s="264" t="s">
        <v>36</v>
      </c>
      <c r="EU4" s="264" t="s">
        <v>36</v>
      </c>
      <c r="EV4" s="264" t="s">
        <v>36</v>
      </c>
      <c r="EW4" s="264" t="s">
        <v>36</v>
      </c>
      <c r="EX4" s="264" t="s">
        <v>36</v>
      </c>
      <c r="EY4" s="283" t="s">
        <v>37</v>
      </c>
      <c r="EZ4" s="283" t="s">
        <v>37</v>
      </c>
      <c r="FA4" s="283" t="s">
        <v>37</v>
      </c>
      <c r="FB4" s="283" t="s">
        <v>37</v>
      </c>
      <c r="FC4" s="283" t="s">
        <v>37</v>
      </c>
      <c r="FD4" s="283" t="s">
        <v>37</v>
      </c>
      <c r="FE4" s="283" t="s">
        <v>37</v>
      </c>
      <c r="FF4" s="283" t="s">
        <v>37</v>
      </c>
      <c r="FG4" s="264" t="s">
        <v>352</v>
      </c>
      <c r="FH4" s="264" t="s">
        <v>352</v>
      </c>
      <c r="FI4" s="264" t="s">
        <v>352</v>
      </c>
      <c r="FJ4" s="264" t="s">
        <v>352</v>
      </c>
      <c r="FK4" s="264" t="s">
        <v>352</v>
      </c>
      <c r="FL4" s="264" t="s">
        <v>352</v>
      </c>
      <c r="FM4" s="264" t="s">
        <v>352</v>
      </c>
      <c r="FN4" s="264" t="s">
        <v>352</v>
      </c>
      <c r="FO4" s="264" t="s">
        <v>353</v>
      </c>
      <c r="FP4" s="264" t="s">
        <v>353</v>
      </c>
      <c r="FQ4" s="264" t="s">
        <v>353</v>
      </c>
      <c r="FR4" s="264" t="s">
        <v>353</v>
      </c>
      <c r="FS4" s="264" t="s">
        <v>353</v>
      </c>
      <c r="FT4" s="264" t="s">
        <v>353</v>
      </c>
      <c r="FU4" s="264" t="s">
        <v>353</v>
      </c>
      <c r="FV4" s="264" t="s">
        <v>353</v>
      </c>
      <c r="FW4" s="264" t="s">
        <v>353</v>
      </c>
      <c r="FX4" s="264" t="s">
        <v>353</v>
      </c>
      <c r="FY4" s="264" t="s">
        <v>353</v>
      </c>
      <c r="FZ4" s="264" t="s">
        <v>353</v>
      </c>
      <c r="GA4" s="264" t="s">
        <v>353</v>
      </c>
      <c r="GB4" s="264" t="s">
        <v>353</v>
      </c>
      <c r="GC4" s="264" t="s">
        <v>353</v>
      </c>
      <c r="GD4" s="264" t="s">
        <v>353</v>
      </c>
      <c r="GE4" s="264" t="s">
        <v>372</v>
      </c>
      <c r="GF4" s="264" t="s">
        <v>372</v>
      </c>
      <c r="GG4" s="264" t="s">
        <v>372</v>
      </c>
      <c r="GH4" s="264" t="s">
        <v>372</v>
      </c>
      <c r="GI4" s="264" t="s">
        <v>372</v>
      </c>
      <c r="GJ4" s="264" t="s">
        <v>372</v>
      </c>
      <c r="GK4" s="264" t="s">
        <v>372</v>
      </c>
      <c r="GL4" s="264" t="s">
        <v>372</v>
      </c>
      <c r="GM4" s="264" t="s">
        <v>218</v>
      </c>
      <c r="GN4" s="264" t="s">
        <v>218</v>
      </c>
      <c r="GO4" s="264" t="s">
        <v>218</v>
      </c>
      <c r="GP4" s="264" t="s">
        <v>218</v>
      </c>
      <c r="GQ4" s="264" t="s">
        <v>218</v>
      </c>
      <c r="GR4" s="264" t="s">
        <v>218</v>
      </c>
      <c r="GS4" s="264" t="s">
        <v>218</v>
      </c>
      <c r="GT4" s="264" t="s">
        <v>218</v>
      </c>
      <c r="GU4" s="264" t="s">
        <v>218</v>
      </c>
      <c r="GV4" s="264" t="s">
        <v>218</v>
      </c>
      <c r="GW4" s="264" t="s">
        <v>218</v>
      </c>
      <c r="GX4" s="264" t="s">
        <v>218</v>
      </c>
      <c r="GY4" s="264" t="s">
        <v>218</v>
      </c>
      <c r="GZ4" s="264" t="s">
        <v>218</v>
      </c>
      <c r="HA4" s="264" t="s">
        <v>218</v>
      </c>
      <c r="HB4" s="264" t="s">
        <v>218</v>
      </c>
      <c r="HC4" s="283" t="s">
        <v>462</v>
      </c>
      <c r="HD4" s="283" t="s">
        <v>462</v>
      </c>
      <c r="HE4" s="283" t="s">
        <v>462</v>
      </c>
      <c r="HF4" s="283" t="s">
        <v>462</v>
      </c>
      <c r="HG4" s="283" t="s">
        <v>462</v>
      </c>
      <c r="HH4" s="283" t="s">
        <v>462</v>
      </c>
      <c r="HI4" s="283" t="s">
        <v>462</v>
      </c>
      <c r="HJ4" s="283" t="s">
        <v>462</v>
      </c>
      <c r="HK4" s="264" t="s">
        <v>411</v>
      </c>
      <c r="HL4" s="264" t="s">
        <v>411</v>
      </c>
      <c r="HM4" s="264" t="s">
        <v>411</v>
      </c>
      <c r="HN4" s="283" t="s">
        <v>411</v>
      </c>
      <c r="HO4" s="264" t="s">
        <v>411</v>
      </c>
      <c r="HP4" s="264" t="s">
        <v>411</v>
      </c>
      <c r="HQ4" s="264" t="s">
        <v>411</v>
      </c>
      <c r="HR4" s="283" t="s">
        <v>411</v>
      </c>
      <c r="HS4" s="264" t="s">
        <v>411</v>
      </c>
      <c r="HT4" s="264" t="s">
        <v>411</v>
      </c>
      <c r="HU4" s="264" t="s">
        <v>411</v>
      </c>
      <c r="HV4" s="264" t="s">
        <v>411</v>
      </c>
      <c r="HW4" s="264" t="s">
        <v>411</v>
      </c>
      <c r="HX4" s="266" t="s">
        <v>17</v>
      </c>
      <c r="HY4" s="266" t="s">
        <v>17</v>
      </c>
      <c r="HZ4" s="266" t="s">
        <v>17</v>
      </c>
      <c r="IA4" s="266" t="s">
        <v>17</v>
      </c>
      <c r="IB4" s="266" t="s">
        <v>17</v>
      </c>
      <c r="IC4" s="266" t="s">
        <v>17</v>
      </c>
      <c r="ID4" s="266" t="s">
        <v>17</v>
      </c>
      <c r="IE4" s="266" t="s">
        <v>303</v>
      </c>
      <c r="IF4" s="266" t="s">
        <v>303</v>
      </c>
      <c r="IG4" s="266" t="s">
        <v>303</v>
      </c>
      <c r="IH4" s="266" t="s">
        <v>303</v>
      </c>
      <c r="II4" s="266" t="s">
        <v>303</v>
      </c>
      <c r="IJ4" s="266" t="s">
        <v>303</v>
      </c>
      <c r="IK4" s="266" t="s">
        <v>303</v>
      </c>
      <c r="IL4" s="284" t="s">
        <v>304</v>
      </c>
      <c r="IM4" s="284" t="s">
        <v>304</v>
      </c>
      <c r="IN4" s="284" t="s">
        <v>304</v>
      </c>
      <c r="IO4" s="284" t="s">
        <v>304</v>
      </c>
      <c r="IP4" s="284" t="s">
        <v>304</v>
      </c>
      <c r="IQ4" s="284" t="s">
        <v>304</v>
      </c>
      <c r="IR4" s="284" t="s">
        <v>304</v>
      </c>
      <c r="IS4" s="266" t="s">
        <v>14</v>
      </c>
      <c r="IT4" s="266" t="s">
        <v>14</v>
      </c>
      <c r="IU4" s="266" t="s">
        <v>14</v>
      </c>
      <c r="IV4" s="266" t="s">
        <v>14</v>
      </c>
      <c r="IW4" s="266" t="s">
        <v>14</v>
      </c>
      <c r="IX4" s="266" t="s">
        <v>14</v>
      </c>
      <c r="IY4" s="266" t="s">
        <v>14</v>
      </c>
      <c r="IZ4" s="264" t="s">
        <v>15</v>
      </c>
      <c r="JA4" s="264" t="s">
        <v>15</v>
      </c>
      <c r="JB4" s="264" t="s">
        <v>15</v>
      </c>
      <c r="JC4" s="264" t="s">
        <v>15</v>
      </c>
      <c r="JD4" s="264" t="s">
        <v>15</v>
      </c>
      <c r="JE4" s="264" t="s">
        <v>15</v>
      </c>
      <c r="JF4" s="264" t="s">
        <v>15</v>
      </c>
      <c r="JG4" s="264" t="s">
        <v>349</v>
      </c>
      <c r="JH4" s="264" t="s">
        <v>349</v>
      </c>
      <c r="JI4" s="264" t="s">
        <v>349</v>
      </c>
      <c r="JJ4" s="264" t="s">
        <v>349</v>
      </c>
      <c r="JK4" s="264" t="s">
        <v>349</v>
      </c>
      <c r="JL4" s="264" t="s">
        <v>349</v>
      </c>
      <c r="JM4" s="264" t="s">
        <v>349</v>
      </c>
      <c r="JN4" s="264" t="s">
        <v>16</v>
      </c>
      <c r="JO4" s="264" t="s">
        <v>16</v>
      </c>
      <c r="JP4" s="264" t="s">
        <v>16</v>
      </c>
      <c r="JQ4" s="264" t="s">
        <v>16</v>
      </c>
      <c r="JR4" s="264" t="s">
        <v>16</v>
      </c>
      <c r="JS4" s="264" t="s">
        <v>16</v>
      </c>
      <c r="JT4" s="264" t="s">
        <v>16</v>
      </c>
      <c r="JU4" s="264" t="s">
        <v>275</v>
      </c>
      <c r="JV4" s="264" t="s">
        <v>275</v>
      </c>
      <c r="JW4" s="264"/>
      <c r="JX4" s="264" t="s">
        <v>275</v>
      </c>
      <c r="JY4" s="264" t="s">
        <v>275</v>
      </c>
      <c r="JZ4" s="264" t="s">
        <v>275</v>
      </c>
      <c r="KA4" s="264" t="s">
        <v>275</v>
      </c>
      <c r="KB4" s="264" t="s">
        <v>276</v>
      </c>
      <c r="KC4" s="264"/>
      <c r="KD4" s="264" t="s">
        <v>276</v>
      </c>
      <c r="KE4" s="264" t="s">
        <v>276</v>
      </c>
      <c r="KF4" s="264" t="s">
        <v>276</v>
      </c>
      <c r="KG4" s="264" t="s">
        <v>276</v>
      </c>
      <c r="KH4" s="264" t="s">
        <v>276</v>
      </c>
      <c r="KI4" s="264" t="s">
        <v>212</v>
      </c>
      <c r="KJ4" s="264" t="s">
        <v>212</v>
      </c>
      <c r="KK4" s="264" t="s">
        <v>212</v>
      </c>
      <c r="KL4" s="264" t="s">
        <v>212</v>
      </c>
      <c r="KM4" s="264" t="s">
        <v>212</v>
      </c>
      <c r="KN4" s="264" t="s">
        <v>212</v>
      </c>
      <c r="KO4" s="264" t="s">
        <v>212</v>
      </c>
      <c r="KP4" s="264" t="s">
        <v>215</v>
      </c>
      <c r="KQ4" s="264" t="s">
        <v>215</v>
      </c>
      <c r="KR4" s="264" t="s">
        <v>215</v>
      </c>
      <c r="KS4" s="264" t="s">
        <v>215</v>
      </c>
      <c r="KT4" s="264" t="s">
        <v>215</v>
      </c>
      <c r="KU4" s="264" t="s">
        <v>215</v>
      </c>
      <c r="KV4" s="264" t="s">
        <v>215</v>
      </c>
      <c r="KW4" s="264" t="s">
        <v>215</v>
      </c>
      <c r="KX4" s="264" t="s">
        <v>76</v>
      </c>
      <c r="KY4" s="264" t="s">
        <v>76</v>
      </c>
      <c r="KZ4" s="264" t="s">
        <v>76</v>
      </c>
      <c r="LA4" s="283" t="s">
        <v>76</v>
      </c>
      <c r="LB4" s="283" t="s">
        <v>76</v>
      </c>
      <c r="LC4" s="283" t="s">
        <v>76</v>
      </c>
      <c r="LD4" s="283" t="s">
        <v>76</v>
      </c>
      <c r="LE4" s="283" t="s">
        <v>76</v>
      </c>
      <c r="LF4" s="283" t="s">
        <v>455</v>
      </c>
      <c r="LG4" s="283" t="s">
        <v>455</v>
      </c>
      <c r="LH4" s="283" t="s">
        <v>455</v>
      </c>
      <c r="LI4" s="264" t="s">
        <v>216</v>
      </c>
      <c r="LJ4" s="264" t="s">
        <v>216</v>
      </c>
      <c r="LK4" s="264" t="s">
        <v>216</v>
      </c>
      <c r="LL4" s="264" t="s">
        <v>77</v>
      </c>
      <c r="LM4" s="264" t="s">
        <v>77</v>
      </c>
      <c r="LN4" s="264" t="s">
        <v>77</v>
      </c>
      <c r="LO4" s="264" t="s">
        <v>78</v>
      </c>
      <c r="LP4" s="264" t="s">
        <v>78</v>
      </c>
      <c r="LQ4" s="264" t="s">
        <v>78</v>
      </c>
      <c r="LR4" s="264" t="s">
        <v>79</v>
      </c>
      <c r="LS4" s="264" t="s">
        <v>79</v>
      </c>
      <c r="LT4" s="264" t="s">
        <v>79</v>
      </c>
      <c r="LU4" s="264" t="s">
        <v>80</v>
      </c>
      <c r="LV4" s="264" t="s">
        <v>80</v>
      </c>
      <c r="LW4" s="264" t="s">
        <v>80</v>
      </c>
      <c r="LX4" s="264" t="s">
        <v>81</v>
      </c>
      <c r="LY4" s="264" t="s">
        <v>81</v>
      </c>
      <c r="LZ4" s="264" t="s">
        <v>81</v>
      </c>
      <c r="MA4" s="264" t="s">
        <v>347</v>
      </c>
      <c r="MB4" s="264" t="s">
        <v>347</v>
      </c>
      <c r="MC4" s="264" t="s">
        <v>347</v>
      </c>
      <c r="MD4" s="264" t="s">
        <v>348</v>
      </c>
      <c r="ME4" s="264" t="s">
        <v>348</v>
      </c>
      <c r="MF4" s="264" t="s">
        <v>348</v>
      </c>
      <c r="MG4" s="283" t="s">
        <v>458</v>
      </c>
      <c r="MH4" s="283" t="s">
        <v>458</v>
      </c>
      <c r="MI4" s="283" t="s">
        <v>458</v>
      </c>
      <c r="MJ4" s="283" t="s">
        <v>459</v>
      </c>
      <c r="MK4" s="283" t="s">
        <v>459</v>
      </c>
      <c r="ML4" s="283" t="s">
        <v>459</v>
      </c>
      <c r="MM4" s="283" t="s">
        <v>472</v>
      </c>
      <c r="MN4" s="283" t="s">
        <v>472</v>
      </c>
      <c r="MO4" s="283" t="s">
        <v>472</v>
      </c>
      <c r="MP4" s="283" t="s">
        <v>473</v>
      </c>
      <c r="MQ4" s="283" t="s">
        <v>473</v>
      </c>
      <c r="MR4" s="283" t="s">
        <v>473</v>
      </c>
      <c r="MS4" s="283" t="s">
        <v>16</v>
      </c>
      <c r="MT4" s="283" t="s">
        <v>16</v>
      </c>
      <c r="MU4" s="283" t="s">
        <v>16</v>
      </c>
      <c r="MV4" s="283" t="s">
        <v>460</v>
      </c>
      <c r="MW4" s="283" t="s">
        <v>460</v>
      </c>
      <c r="MX4" s="283" t="s">
        <v>460</v>
      </c>
      <c r="MY4" s="264" t="s">
        <v>417</v>
      </c>
      <c r="MZ4" s="264" t="s">
        <v>417</v>
      </c>
      <c r="NA4" s="264" t="s">
        <v>417</v>
      </c>
      <c r="NB4" s="264" t="s">
        <v>417</v>
      </c>
      <c r="NC4" s="264" t="s">
        <v>417</v>
      </c>
      <c r="ND4" s="264" t="s">
        <v>417</v>
      </c>
      <c r="NE4" s="264" t="s">
        <v>417</v>
      </c>
      <c r="NF4" s="264" t="s">
        <v>417</v>
      </c>
      <c r="NG4" s="264" t="s">
        <v>411</v>
      </c>
      <c r="NH4" s="264" t="s">
        <v>411</v>
      </c>
      <c r="NI4" s="264" t="s">
        <v>411</v>
      </c>
      <c r="NJ4" s="264" t="s">
        <v>411</v>
      </c>
      <c r="NK4" s="264" t="s">
        <v>411</v>
      </c>
      <c r="NL4" s="264" t="s">
        <v>411</v>
      </c>
      <c r="NM4" s="264" t="s">
        <v>411</v>
      </c>
      <c r="NN4" s="264" t="s">
        <v>411</v>
      </c>
      <c r="NO4" s="264" t="s">
        <v>411</v>
      </c>
      <c r="NP4" s="264" t="s">
        <v>411</v>
      </c>
      <c r="NQ4" s="264" t="s">
        <v>411</v>
      </c>
      <c r="NR4" s="266" t="s">
        <v>17</v>
      </c>
      <c r="NS4" s="266" t="s">
        <v>17</v>
      </c>
      <c r="NT4" s="266" t="s">
        <v>17</v>
      </c>
      <c r="NU4" s="266" t="s">
        <v>17</v>
      </c>
      <c r="NV4" s="266" t="s">
        <v>17</v>
      </c>
      <c r="NW4" s="266" t="s">
        <v>17</v>
      </c>
      <c r="NX4" s="266" t="s">
        <v>17</v>
      </c>
      <c r="NY4" s="266" t="s">
        <v>303</v>
      </c>
      <c r="NZ4" s="266" t="s">
        <v>303</v>
      </c>
      <c r="OA4" s="266" t="s">
        <v>303</v>
      </c>
      <c r="OB4" s="266" t="s">
        <v>303</v>
      </c>
      <c r="OC4" s="266" t="s">
        <v>303</v>
      </c>
      <c r="OD4" s="266" t="s">
        <v>303</v>
      </c>
      <c r="OE4" s="266" t="s">
        <v>303</v>
      </c>
      <c r="OF4" s="266" t="s">
        <v>14</v>
      </c>
      <c r="OG4" s="266" t="s">
        <v>14</v>
      </c>
      <c r="OH4" s="266" t="s">
        <v>14</v>
      </c>
      <c r="OI4" s="266" t="s">
        <v>14</v>
      </c>
      <c r="OJ4" s="266" t="s">
        <v>14</v>
      </c>
      <c r="OK4" s="266" t="s">
        <v>14</v>
      </c>
      <c r="OL4" s="266" t="s">
        <v>14</v>
      </c>
      <c r="OM4" s="264" t="s">
        <v>371</v>
      </c>
      <c r="ON4" s="264" t="s">
        <v>371</v>
      </c>
      <c r="OO4" s="264" t="s">
        <v>371</v>
      </c>
      <c r="OP4" s="264" t="s">
        <v>371</v>
      </c>
      <c r="OQ4" s="264" t="s">
        <v>371</v>
      </c>
      <c r="OR4" s="264" t="s">
        <v>371</v>
      </c>
      <c r="OS4" s="264" t="s">
        <v>371</v>
      </c>
      <c r="OT4" s="264"/>
      <c r="OU4" s="264"/>
      <c r="OV4" s="264"/>
      <c r="OW4" s="264"/>
      <c r="OX4" s="264"/>
      <c r="OY4" s="264"/>
      <c r="OZ4" s="264"/>
      <c r="PA4" s="264" t="s">
        <v>452</v>
      </c>
      <c r="PB4" s="264" t="s">
        <v>452</v>
      </c>
      <c r="PC4" s="264" t="s">
        <v>452</v>
      </c>
      <c r="PD4" s="264" t="s">
        <v>452</v>
      </c>
      <c r="PE4" s="264" t="s">
        <v>452</v>
      </c>
      <c r="PF4" s="264" t="s">
        <v>452</v>
      </c>
      <c r="PG4" s="264" t="s">
        <v>452</v>
      </c>
      <c r="PH4" s="283" t="s">
        <v>16</v>
      </c>
      <c r="PI4" s="283" t="s">
        <v>16</v>
      </c>
      <c r="PJ4" s="283" t="s">
        <v>16</v>
      </c>
      <c r="PK4" s="283" t="s">
        <v>16</v>
      </c>
      <c r="PL4" s="283" t="s">
        <v>16</v>
      </c>
      <c r="PM4" s="283" t="s">
        <v>16</v>
      </c>
      <c r="PN4" s="283" t="s">
        <v>16</v>
      </c>
      <c r="PO4" s="264" t="s">
        <v>212</v>
      </c>
      <c r="PP4" s="264" t="s">
        <v>212</v>
      </c>
      <c r="PQ4" s="264" t="s">
        <v>212</v>
      </c>
      <c r="PR4" s="264" t="s">
        <v>212</v>
      </c>
      <c r="PS4" s="264" t="s">
        <v>212</v>
      </c>
      <c r="PT4" s="264" t="s">
        <v>212</v>
      </c>
      <c r="PU4" s="264" t="s">
        <v>212</v>
      </c>
      <c r="PV4" s="264" t="s">
        <v>215</v>
      </c>
      <c r="PW4" s="264" t="s">
        <v>215</v>
      </c>
      <c r="PX4" s="264" t="s">
        <v>215</v>
      </c>
      <c r="PY4" s="264" t="s">
        <v>215</v>
      </c>
      <c r="PZ4" s="264" t="s">
        <v>215</v>
      </c>
      <c r="QA4" s="264" t="s">
        <v>215</v>
      </c>
      <c r="QB4" s="264" t="s">
        <v>215</v>
      </c>
      <c r="QC4" s="264" t="s">
        <v>215</v>
      </c>
      <c r="QD4" s="264" t="s">
        <v>76</v>
      </c>
      <c r="QE4" s="264" t="s">
        <v>76</v>
      </c>
      <c r="QF4" s="264" t="s">
        <v>76</v>
      </c>
      <c r="QG4" s="264" t="s">
        <v>76</v>
      </c>
      <c r="QH4" s="264" t="s">
        <v>216</v>
      </c>
      <c r="QI4" s="264" t="s">
        <v>216</v>
      </c>
      <c r="QJ4" s="264" t="s">
        <v>216</v>
      </c>
      <c r="QK4" s="264" t="s">
        <v>77</v>
      </c>
      <c r="QL4" s="264" t="s">
        <v>77</v>
      </c>
      <c r="QM4" s="264" t="s">
        <v>77</v>
      </c>
      <c r="QN4" s="264" t="s">
        <v>78</v>
      </c>
      <c r="QO4" s="264" t="s">
        <v>78</v>
      </c>
      <c r="QP4" s="264" t="s">
        <v>78</v>
      </c>
      <c r="QQ4" s="264" t="s">
        <v>79</v>
      </c>
      <c r="QR4" s="264" t="s">
        <v>79</v>
      </c>
      <c r="QS4" s="264" t="s">
        <v>79</v>
      </c>
      <c r="QT4" s="264" t="s">
        <v>80</v>
      </c>
      <c r="QU4" s="264" t="s">
        <v>80</v>
      </c>
      <c r="QV4" s="264" t="s">
        <v>80</v>
      </c>
      <c r="QW4" s="264" t="s">
        <v>81</v>
      </c>
      <c r="QX4" s="264" t="s">
        <v>81</v>
      </c>
      <c r="QY4" s="264" t="s">
        <v>81</v>
      </c>
      <c r="QZ4" s="264" t="s">
        <v>347</v>
      </c>
      <c r="RA4" s="264" t="s">
        <v>347</v>
      </c>
      <c r="RB4" s="264" t="s">
        <v>347</v>
      </c>
      <c r="RC4" s="264" t="s">
        <v>348</v>
      </c>
      <c r="RD4" s="264" t="s">
        <v>348</v>
      </c>
      <c r="RE4" s="264" t="s">
        <v>348</v>
      </c>
      <c r="RF4" s="264" t="s">
        <v>417</v>
      </c>
      <c r="RG4" s="264" t="s">
        <v>417</v>
      </c>
      <c r="RH4" s="264" t="s">
        <v>417</v>
      </c>
      <c r="RI4" s="264" t="s">
        <v>417</v>
      </c>
      <c r="RJ4" s="264" t="s">
        <v>417</v>
      </c>
      <c r="RK4" s="264" t="s">
        <v>417</v>
      </c>
      <c r="RL4" s="264" t="s">
        <v>417</v>
      </c>
      <c r="RM4" s="264" t="s">
        <v>417</v>
      </c>
      <c r="RN4" s="264" t="s">
        <v>421</v>
      </c>
      <c r="RO4" s="264" t="s">
        <v>421</v>
      </c>
      <c r="RP4" s="264" t="s">
        <v>421</v>
      </c>
      <c r="RQ4" s="264" t="s">
        <v>421</v>
      </c>
      <c r="RR4" s="264" t="s">
        <v>421</v>
      </c>
      <c r="RS4" s="264" t="s">
        <v>421</v>
      </c>
      <c r="RT4" s="264" t="s">
        <v>421</v>
      </c>
      <c r="RU4" s="264" t="s">
        <v>421</v>
      </c>
      <c r="RV4" s="264" t="s">
        <v>422</v>
      </c>
      <c r="RW4" s="264" t="s">
        <v>422</v>
      </c>
      <c r="RX4" s="264" t="s">
        <v>422</v>
      </c>
      <c r="RY4" s="264" t="s">
        <v>422</v>
      </c>
      <c r="RZ4" s="264" t="s">
        <v>422</v>
      </c>
      <c r="SA4" s="264" t="s">
        <v>422</v>
      </c>
      <c r="SB4" s="264" t="s">
        <v>422</v>
      </c>
      <c r="SC4" s="264" t="s">
        <v>422</v>
      </c>
      <c r="SD4" s="264" t="s">
        <v>426</v>
      </c>
      <c r="SE4" s="264" t="s">
        <v>426</v>
      </c>
      <c r="SF4" s="264" t="s">
        <v>426</v>
      </c>
      <c r="SG4" s="264" t="s">
        <v>426</v>
      </c>
      <c r="SH4" s="264" t="s">
        <v>426</v>
      </c>
      <c r="SI4" s="264" t="s">
        <v>426</v>
      </c>
      <c r="SJ4" s="264" t="s">
        <v>426</v>
      </c>
      <c r="SK4" s="264" t="s">
        <v>426</v>
      </c>
      <c r="SL4" s="264" t="s">
        <v>427</v>
      </c>
      <c r="SM4" s="264" t="s">
        <v>427</v>
      </c>
      <c r="SN4" s="264" t="s">
        <v>427</v>
      </c>
      <c r="SO4" s="264" t="s">
        <v>427</v>
      </c>
      <c r="SP4" s="264" t="s">
        <v>427</v>
      </c>
      <c r="SQ4" s="264" t="s">
        <v>427</v>
      </c>
      <c r="SR4" s="264" t="s">
        <v>427</v>
      </c>
      <c r="SS4" s="264" t="s">
        <v>427</v>
      </c>
      <c r="ST4" s="264" t="s">
        <v>428</v>
      </c>
      <c r="SU4" s="264" t="s">
        <v>428</v>
      </c>
      <c r="SV4" s="264" t="s">
        <v>428</v>
      </c>
      <c r="SW4" s="264" t="s">
        <v>428</v>
      </c>
      <c r="SX4" s="264" t="s">
        <v>428</v>
      </c>
      <c r="SY4" s="264" t="s">
        <v>428</v>
      </c>
      <c r="SZ4" s="264" t="s">
        <v>428</v>
      </c>
      <c r="TA4" s="264" t="s">
        <v>428</v>
      </c>
      <c r="TB4" s="264" t="s">
        <v>429</v>
      </c>
      <c r="TC4" s="264" t="s">
        <v>429</v>
      </c>
      <c r="TD4" s="264" t="s">
        <v>429</v>
      </c>
      <c r="TE4" s="264" t="s">
        <v>429</v>
      </c>
      <c r="TF4" s="264" t="s">
        <v>429</v>
      </c>
      <c r="TG4" s="264" t="s">
        <v>429</v>
      </c>
      <c r="TH4" s="264" t="s">
        <v>429</v>
      </c>
      <c r="TI4" s="264" t="s">
        <v>429</v>
      </c>
      <c r="TJ4" s="264" t="s">
        <v>430</v>
      </c>
      <c r="TK4" s="264" t="s">
        <v>430</v>
      </c>
      <c r="TL4" s="264" t="s">
        <v>430</v>
      </c>
      <c r="TM4" s="264" t="s">
        <v>430</v>
      </c>
      <c r="TN4" s="264" t="s">
        <v>430</v>
      </c>
      <c r="TO4" s="264" t="s">
        <v>430</v>
      </c>
      <c r="TP4" s="264" t="s">
        <v>430</v>
      </c>
      <c r="TQ4" s="264" t="s">
        <v>430</v>
      </c>
      <c r="TR4" s="264" t="s">
        <v>431</v>
      </c>
      <c r="TS4" s="264" t="s">
        <v>431</v>
      </c>
      <c r="TT4" s="264" t="s">
        <v>431</v>
      </c>
      <c r="TU4" s="264" t="s">
        <v>431</v>
      </c>
      <c r="TV4" s="264" t="s">
        <v>431</v>
      </c>
      <c r="TW4" s="264" t="s">
        <v>431</v>
      </c>
      <c r="TX4" s="264" t="s">
        <v>431</v>
      </c>
      <c r="TY4" s="264" t="s">
        <v>431</v>
      </c>
      <c r="TZ4" s="264" t="s">
        <v>432</v>
      </c>
      <c r="UA4" s="264" t="s">
        <v>432</v>
      </c>
      <c r="UB4" s="264" t="s">
        <v>432</v>
      </c>
      <c r="UC4" s="264" t="s">
        <v>432</v>
      </c>
      <c r="UD4" s="264" t="s">
        <v>432</v>
      </c>
      <c r="UE4" s="264" t="s">
        <v>432</v>
      </c>
      <c r="UF4" s="264" t="s">
        <v>432</v>
      </c>
      <c r="UG4" s="264" t="s">
        <v>432</v>
      </c>
      <c r="UH4" s="264" t="s">
        <v>433</v>
      </c>
      <c r="UI4" s="264" t="s">
        <v>433</v>
      </c>
      <c r="UJ4" s="264" t="s">
        <v>433</v>
      </c>
      <c r="UK4" s="264" t="s">
        <v>433</v>
      </c>
      <c r="UL4" s="264" t="s">
        <v>433</v>
      </c>
      <c r="UM4" s="264" t="s">
        <v>433</v>
      </c>
      <c r="UN4" s="264" t="s">
        <v>433</v>
      </c>
      <c r="UO4" s="264" t="s">
        <v>433</v>
      </c>
      <c r="UP4" s="264" t="s">
        <v>434</v>
      </c>
      <c r="UQ4" s="264" t="s">
        <v>434</v>
      </c>
      <c r="UR4" s="264" t="s">
        <v>434</v>
      </c>
      <c r="US4" s="264" t="s">
        <v>435</v>
      </c>
      <c r="UT4" s="264" t="s">
        <v>435</v>
      </c>
      <c r="UU4" s="264" t="s">
        <v>435</v>
      </c>
      <c r="UV4" s="264" t="s">
        <v>436</v>
      </c>
      <c r="UW4" s="264" t="s">
        <v>436</v>
      </c>
      <c r="UX4" s="264" t="s">
        <v>436</v>
      </c>
      <c r="UY4" s="264" t="s">
        <v>422</v>
      </c>
      <c r="UZ4" s="264" t="s">
        <v>422</v>
      </c>
      <c r="VA4" s="264" t="s">
        <v>422</v>
      </c>
      <c r="VB4" s="264" t="s">
        <v>422</v>
      </c>
      <c r="VC4" s="264" t="s">
        <v>422</v>
      </c>
      <c r="VD4" s="264" t="s">
        <v>422</v>
      </c>
      <c r="VE4" s="264" t="s">
        <v>422</v>
      </c>
      <c r="VF4" s="264" t="s">
        <v>422</v>
      </c>
      <c r="VG4" s="264" t="s">
        <v>422</v>
      </c>
      <c r="VH4" s="264" t="s">
        <v>422</v>
      </c>
      <c r="VI4" s="264" t="s">
        <v>422</v>
      </c>
      <c r="VJ4" s="264" t="s">
        <v>422</v>
      </c>
      <c r="VK4" s="264" t="s">
        <v>422</v>
      </c>
      <c r="VL4" s="264" t="s">
        <v>422</v>
      </c>
      <c r="VM4" s="264" t="s">
        <v>422</v>
      </c>
      <c r="VN4" s="264" t="s">
        <v>422</v>
      </c>
      <c r="VO4" s="264" t="s">
        <v>422</v>
      </c>
      <c r="VP4" s="264" t="s">
        <v>422</v>
      </c>
      <c r="VQ4" s="264" t="s">
        <v>422</v>
      </c>
      <c r="VR4" s="264" t="s">
        <v>422</v>
      </c>
      <c r="VS4" s="264" t="s">
        <v>422</v>
      </c>
      <c r="VT4" s="264" t="s">
        <v>422</v>
      </c>
      <c r="VU4" s="264" t="s">
        <v>422</v>
      </c>
      <c r="VV4" s="264" t="s">
        <v>422</v>
      </c>
      <c r="VW4" s="264" t="s">
        <v>422</v>
      </c>
      <c r="VX4" s="264" t="s">
        <v>422</v>
      </c>
      <c r="VY4" s="264" t="s">
        <v>422</v>
      </c>
      <c r="VZ4" s="264" t="s">
        <v>422</v>
      </c>
      <c r="WA4" s="264" t="s">
        <v>422</v>
      </c>
      <c r="WB4" s="264" t="s">
        <v>422</v>
      </c>
      <c r="WC4" s="264" t="s">
        <v>422</v>
      </c>
      <c r="WD4" s="264" t="s">
        <v>422</v>
      </c>
      <c r="WE4" s="264" t="s">
        <v>422</v>
      </c>
      <c r="WF4" s="264" t="s">
        <v>422</v>
      </c>
      <c r="WG4" s="264" t="s">
        <v>422</v>
      </c>
      <c r="WH4" s="264" t="s">
        <v>422</v>
      </c>
      <c r="WI4" s="264" t="s">
        <v>422</v>
      </c>
      <c r="WJ4" s="264" t="s">
        <v>428</v>
      </c>
      <c r="WK4" s="264" t="s">
        <v>428</v>
      </c>
      <c r="WL4" s="264" t="s">
        <v>428</v>
      </c>
      <c r="WM4" s="264" t="s">
        <v>428</v>
      </c>
      <c r="WN4" s="264" t="s">
        <v>428</v>
      </c>
      <c r="WO4" s="264" t="s">
        <v>428</v>
      </c>
      <c r="WP4" s="264" t="s">
        <v>428</v>
      </c>
      <c r="WQ4" s="264" t="s">
        <v>428</v>
      </c>
      <c r="WR4" s="264" t="s">
        <v>428</v>
      </c>
      <c r="WS4" s="264" t="s">
        <v>428</v>
      </c>
      <c r="WT4" s="264" t="s">
        <v>428</v>
      </c>
      <c r="WU4" s="264" t="s">
        <v>428</v>
      </c>
      <c r="WV4" s="264" t="s">
        <v>428</v>
      </c>
      <c r="WW4" s="264" t="s">
        <v>428</v>
      </c>
      <c r="WX4" s="264" t="s">
        <v>428</v>
      </c>
      <c r="WY4" s="264" t="s">
        <v>428</v>
      </c>
      <c r="WZ4" s="264" t="s">
        <v>428</v>
      </c>
      <c r="XA4" s="264" t="s">
        <v>428</v>
      </c>
      <c r="XB4" s="264" t="s">
        <v>428</v>
      </c>
      <c r="XC4" s="264" t="s">
        <v>428</v>
      </c>
      <c r="XD4" s="264" t="s">
        <v>428</v>
      </c>
      <c r="XE4" s="264" t="s">
        <v>428</v>
      </c>
      <c r="XF4" s="264" t="s">
        <v>428</v>
      </c>
      <c r="XG4" s="264" t="s">
        <v>428</v>
      </c>
      <c r="XH4" s="264" t="s">
        <v>428</v>
      </c>
      <c r="XI4" s="264" t="s">
        <v>428</v>
      </c>
      <c r="XJ4" s="264" t="s">
        <v>428</v>
      </c>
      <c r="XK4" s="264" t="s">
        <v>428</v>
      </c>
      <c r="XL4" s="264" t="s">
        <v>428</v>
      </c>
      <c r="XM4" s="264" t="s">
        <v>428</v>
      </c>
      <c r="XN4" s="264" t="s">
        <v>428</v>
      </c>
      <c r="XO4" s="264" t="s">
        <v>428</v>
      </c>
      <c r="XP4" s="264" t="s">
        <v>428</v>
      </c>
      <c r="XQ4" s="264" t="s">
        <v>428</v>
      </c>
      <c r="XR4" s="264" t="s">
        <v>428</v>
      </c>
      <c r="XS4" s="264" t="s">
        <v>428</v>
      </c>
      <c r="XT4" s="264" t="s">
        <v>431</v>
      </c>
      <c r="XU4" s="264" t="s">
        <v>431</v>
      </c>
      <c r="XV4" s="264" t="s">
        <v>431</v>
      </c>
      <c r="XW4" s="264" t="s">
        <v>431</v>
      </c>
      <c r="XX4" s="264" t="s">
        <v>431</v>
      </c>
      <c r="XY4" s="264" t="s">
        <v>431</v>
      </c>
      <c r="XZ4" s="264" t="s">
        <v>431</v>
      </c>
      <c r="YA4" s="264" t="s">
        <v>431</v>
      </c>
      <c r="YB4" s="264" t="s">
        <v>431</v>
      </c>
      <c r="YC4" s="264" t="s">
        <v>431</v>
      </c>
      <c r="YD4" s="264" t="s">
        <v>431</v>
      </c>
      <c r="YE4" s="264" t="s">
        <v>431</v>
      </c>
      <c r="YF4" s="264" t="s">
        <v>431</v>
      </c>
      <c r="YG4" s="264" t="s">
        <v>431</v>
      </c>
      <c r="YH4" s="264" t="s">
        <v>431</v>
      </c>
      <c r="YI4" s="264" t="s">
        <v>431</v>
      </c>
      <c r="YJ4" s="264" t="s">
        <v>431</v>
      </c>
      <c r="YK4" s="264" t="s">
        <v>431</v>
      </c>
      <c r="YL4" s="264" t="s">
        <v>431</v>
      </c>
      <c r="YM4" s="264" t="s">
        <v>431</v>
      </c>
      <c r="YN4" s="264" t="s">
        <v>431</v>
      </c>
      <c r="YO4" s="264" t="s">
        <v>431</v>
      </c>
      <c r="YP4" s="264" t="s">
        <v>431</v>
      </c>
      <c r="YQ4" s="264" t="s">
        <v>431</v>
      </c>
      <c r="YR4" s="264" t="s">
        <v>431</v>
      </c>
      <c r="YS4" s="264" t="s">
        <v>431</v>
      </c>
      <c r="YT4" s="264" t="s">
        <v>431</v>
      </c>
      <c r="YU4" s="264" t="s">
        <v>431</v>
      </c>
      <c r="YV4" s="264" t="s">
        <v>431</v>
      </c>
      <c r="YW4" s="264" t="s">
        <v>431</v>
      </c>
      <c r="YX4" s="264" t="s">
        <v>431</v>
      </c>
      <c r="YY4" s="264" t="s">
        <v>431</v>
      </c>
      <c r="YZ4" s="264" t="s">
        <v>431</v>
      </c>
      <c r="ZA4" s="264"/>
      <c r="ZB4" s="264"/>
      <c r="ZC4" s="264" t="s">
        <v>445</v>
      </c>
      <c r="ZD4" s="264" t="s">
        <v>445</v>
      </c>
      <c r="ZE4" s="264" t="s">
        <v>445</v>
      </c>
      <c r="ZF4" s="264" t="s">
        <v>445</v>
      </c>
      <c r="ZG4" s="264" t="s">
        <v>445</v>
      </c>
      <c r="ZH4" s="264" t="s">
        <v>445</v>
      </c>
      <c r="ZI4" s="264" t="s">
        <v>445</v>
      </c>
      <c r="ZJ4" s="264" t="s">
        <v>445</v>
      </c>
      <c r="ZK4" s="264" t="s">
        <v>445</v>
      </c>
      <c r="ZL4" s="264"/>
      <c r="ZM4" s="264"/>
      <c r="ZN4" s="264"/>
      <c r="ZO4" s="264"/>
      <c r="ZP4" s="264" t="s">
        <v>445</v>
      </c>
      <c r="ZQ4" s="264" t="s">
        <v>445</v>
      </c>
      <c r="ZR4" s="264" t="s">
        <v>445</v>
      </c>
      <c r="ZS4" s="264" t="s">
        <v>445</v>
      </c>
      <c r="ZT4" s="264" t="s">
        <v>445</v>
      </c>
      <c r="ZU4" s="264" t="s">
        <v>445</v>
      </c>
      <c r="ZV4" s="264" t="s">
        <v>445</v>
      </c>
      <c r="ZW4" s="264" t="s">
        <v>445</v>
      </c>
      <c r="ZX4" s="264" t="s">
        <v>445</v>
      </c>
      <c r="ZY4" s="264"/>
      <c r="ZZ4" s="264"/>
    </row>
    <row r="5" spans="1:702" x14ac:dyDescent="0.25">
      <c r="A5" s="270" t="s">
        <v>378</v>
      </c>
      <c r="B5" s="264"/>
      <c r="C5" s="264"/>
      <c r="D5" s="264"/>
      <c r="E5" s="264"/>
      <c r="F5" s="264"/>
      <c r="G5" s="264"/>
      <c r="H5" s="264"/>
      <c r="I5" s="264"/>
      <c r="J5" s="264"/>
      <c r="K5" s="264"/>
      <c r="L5" s="264"/>
      <c r="M5" s="264"/>
      <c r="N5" s="264"/>
      <c r="O5" s="264" t="s">
        <v>8</v>
      </c>
      <c r="P5" s="264" t="s">
        <v>8</v>
      </c>
      <c r="Q5" s="264" t="s">
        <v>8</v>
      </c>
      <c r="R5" s="283" t="s">
        <v>454</v>
      </c>
      <c r="S5" s="283" t="s">
        <v>454</v>
      </c>
      <c r="T5" s="283" t="s">
        <v>454</v>
      </c>
      <c r="U5" s="264" t="s">
        <v>9</v>
      </c>
      <c r="V5" s="264" t="s">
        <v>9</v>
      </c>
      <c r="W5" s="264" t="s">
        <v>9</v>
      </c>
      <c r="X5" s="264" t="s">
        <v>379</v>
      </c>
      <c r="Y5" s="264" t="s">
        <v>379</v>
      </c>
      <c r="Z5" s="264" t="s">
        <v>379</v>
      </c>
      <c r="AA5" s="264" t="s">
        <v>380</v>
      </c>
      <c r="AB5" s="264" t="s">
        <v>380</v>
      </c>
      <c r="AC5" s="264" t="s">
        <v>380</v>
      </c>
      <c r="AD5" s="264" t="s">
        <v>381</v>
      </c>
      <c r="AE5" s="264" t="s">
        <v>381</v>
      </c>
      <c r="AF5" s="264" t="s">
        <v>381</v>
      </c>
      <c r="AG5" s="264" t="s">
        <v>382</v>
      </c>
      <c r="AH5" s="264" t="s">
        <v>382</v>
      </c>
      <c r="AI5" s="264" t="s">
        <v>382</v>
      </c>
      <c r="AJ5" s="264" t="s">
        <v>383</v>
      </c>
      <c r="AK5" s="264" t="s">
        <v>383</v>
      </c>
      <c r="AL5" s="264" t="s">
        <v>383</v>
      </c>
      <c r="AM5" s="264" t="s">
        <v>384</v>
      </c>
      <c r="AN5" s="264" t="s">
        <v>384</v>
      </c>
      <c r="AO5" s="264" t="s">
        <v>384</v>
      </c>
      <c r="AP5" s="264"/>
      <c r="AQ5" s="264" t="s">
        <v>228</v>
      </c>
      <c r="AR5" s="264" t="s">
        <v>286</v>
      </c>
      <c r="AS5" s="264" t="s">
        <v>287</v>
      </c>
      <c r="AT5" s="264" t="s">
        <v>18</v>
      </c>
      <c r="AU5" s="264" t="s">
        <v>265</v>
      </c>
      <c r="AV5" s="264" t="s">
        <v>22</v>
      </c>
      <c r="AW5" s="264" t="s">
        <v>265</v>
      </c>
      <c r="AX5" s="264" t="s">
        <v>22</v>
      </c>
      <c r="AY5" s="264" t="s">
        <v>228</v>
      </c>
      <c r="AZ5" s="264" t="s">
        <v>286</v>
      </c>
      <c r="BA5" s="264" t="s">
        <v>287</v>
      </c>
      <c r="BB5" s="264" t="s">
        <v>18</v>
      </c>
      <c r="BC5" s="264" t="s">
        <v>265</v>
      </c>
      <c r="BD5" s="264" t="s">
        <v>22</v>
      </c>
      <c r="BE5" s="264" t="s">
        <v>265</v>
      </c>
      <c r="BF5" s="264" t="s">
        <v>22</v>
      </c>
      <c r="BG5" s="264" t="s">
        <v>228</v>
      </c>
      <c r="BH5" s="264" t="s">
        <v>286</v>
      </c>
      <c r="BI5" s="264" t="s">
        <v>287</v>
      </c>
      <c r="BJ5" s="264" t="s">
        <v>18</v>
      </c>
      <c r="BK5" s="264" t="s">
        <v>265</v>
      </c>
      <c r="BL5" s="264" t="s">
        <v>22</v>
      </c>
      <c r="BM5" s="264" t="s">
        <v>265</v>
      </c>
      <c r="BN5" s="264" t="s">
        <v>22</v>
      </c>
      <c r="BO5" s="264" t="s">
        <v>228</v>
      </c>
      <c r="BP5" s="264" t="s">
        <v>286</v>
      </c>
      <c r="BQ5" s="264" t="s">
        <v>287</v>
      </c>
      <c r="BR5" s="264" t="s">
        <v>18</v>
      </c>
      <c r="BS5" s="264" t="s">
        <v>265</v>
      </c>
      <c r="BT5" s="264" t="s">
        <v>22</v>
      </c>
      <c r="BU5" s="264" t="s">
        <v>265</v>
      </c>
      <c r="BV5" s="264" t="s">
        <v>22</v>
      </c>
      <c r="BW5" s="264" t="s">
        <v>228</v>
      </c>
      <c r="BX5" s="264" t="s">
        <v>286</v>
      </c>
      <c r="BY5" s="264" t="s">
        <v>287</v>
      </c>
      <c r="BZ5" s="264" t="s">
        <v>18</v>
      </c>
      <c r="CA5" s="264" t="s">
        <v>265</v>
      </c>
      <c r="CB5" s="264" t="s">
        <v>22</v>
      </c>
      <c r="CC5" s="264" t="s">
        <v>265</v>
      </c>
      <c r="CD5" s="264" t="s">
        <v>22</v>
      </c>
      <c r="CE5" s="264" t="s">
        <v>228</v>
      </c>
      <c r="CF5" s="264" t="s">
        <v>286</v>
      </c>
      <c r="CG5" s="264" t="s">
        <v>287</v>
      </c>
      <c r="CH5" s="264" t="s">
        <v>18</v>
      </c>
      <c r="CI5" s="264" t="s">
        <v>265</v>
      </c>
      <c r="CJ5" s="264" t="s">
        <v>22</v>
      </c>
      <c r="CK5" s="264" t="s">
        <v>265</v>
      </c>
      <c r="CL5" s="264" t="s">
        <v>22</v>
      </c>
      <c r="CM5" s="264" t="s">
        <v>228</v>
      </c>
      <c r="CN5" s="264" t="s">
        <v>286</v>
      </c>
      <c r="CO5" s="264" t="s">
        <v>287</v>
      </c>
      <c r="CP5" s="264" t="s">
        <v>18</v>
      </c>
      <c r="CQ5" s="264" t="s">
        <v>265</v>
      </c>
      <c r="CR5" s="264" t="s">
        <v>22</v>
      </c>
      <c r="CS5" s="264" t="s">
        <v>265</v>
      </c>
      <c r="CT5" s="264" t="s">
        <v>22</v>
      </c>
      <c r="CU5" s="264" t="s">
        <v>228</v>
      </c>
      <c r="CV5" s="264" t="s">
        <v>286</v>
      </c>
      <c r="CW5" s="264" t="s">
        <v>287</v>
      </c>
      <c r="CX5" s="264" t="s">
        <v>18</v>
      </c>
      <c r="CY5" s="264" t="s">
        <v>265</v>
      </c>
      <c r="CZ5" s="264" t="s">
        <v>22</v>
      </c>
      <c r="DA5" s="264" t="s">
        <v>265</v>
      </c>
      <c r="DB5" s="264" t="s">
        <v>22</v>
      </c>
      <c r="DC5" s="264" t="s">
        <v>228</v>
      </c>
      <c r="DD5" s="264" t="s">
        <v>286</v>
      </c>
      <c r="DE5" s="264" t="s">
        <v>287</v>
      </c>
      <c r="DF5" s="264" t="s">
        <v>18</v>
      </c>
      <c r="DG5" s="264" t="s">
        <v>265</v>
      </c>
      <c r="DH5" s="264" t="s">
        <v>22</v>
      </c>
      <c r="DI5" s="264" t="s">
        <v>265</v>
      </c>
      <c r="DJ5" s="264" t="s">
        <v>22</v>
      </c>
      <c r="DK5" s="264" t="s">
        <v>228</v>
      </c>
      <c r="DL5" s="264" t="s">
        <v>286</v>
      </c>
      <c r="DM5" s="264" t="s">
        <v>287</v>
      </c>
      <c r="DN5" s="264" t="s">
        <v>18</v>
      </c>
      <c r="DO5" s="264" t="s">
        <v>265</v>
      </c>
      <c r="DP5" s="264" t="s">
        <v>22</v>
      </c>
      <c r="DQ5" s="264" t="s">
        <v>265</v>
      </c>
      <c r="DR5" s="264" t="s">
        <v>22</v>
      </c>
      <c r="DS5" s="264" t="s">
        <v>228</v>
      </c>
      <c r="DT5" s="264" t="s">
        <v>286</v>
      </c>
      <c r="DU5" s="264" t="s">
        <v>287</v>
      </c>
      <c r="DV5" s="264" t="s">
        <v>18</v>
      </c>
      <c r="DW5" s="264" t="s">
        <v>265</v>
      </c>
      <c r="DX5" s="264" t="s">
        <v>22</v>
      </c>
      <c r="DY5" s="264" t="s">
        <v>265</v>
      </c>
      <c r="DZ5" s="264" t="s">
        <v>22</v>
      </c>
      <c r="EA5" s="264" t="s">
        <v>228</v>
      </c>
      <c r="EB5" s="264" t="s">
        <v>286</v>
      </c>
      <c r="EC5" s="264" t="s">
        <v>287</v>
      </c>
      <c r="ED5" s="264" t="s">
        <v>18</v>
      </c>
      <c r="EE5" s="264" t="s">
        <v>265</v>
      </c>
      <c r="EF5" s="264" t="s">
        <v>22</v>
      </c>
      <c r="EG5" s="264" t="s">
        <v>265</v>
      </c>
      <c r="EH5" s="264" t="s">
        <v>22</v>
      </c>
      <c r="EI5" s="264" t="s">
        <v>228</v>
      </c>
      <c r="EJ5" s="264" t="s">
        <v>286</v>
      </c>
      <c r="EK5" s="264" t="s">
        <v>287</v>
      </c>
      <c r="EL5" s="264" t="s">
        <v>18</v>
      </c>
      <c r="EM5" s="264" t="s">
        <v>265</v>
      </c>
      <c r="EN5" s="264" t="s">
        <v>22</v>
      </c>
      <c r="EO5" s="264" t="s">
        <v>265</v>
      </c>
      <c r="EP5" s="264" t="s">
        <v>22</v>
      </c>
      <c r="EQ5" s="264" t="s">
        <v>228</v>
      </c>
      <c r="ER5" s="264" t="s">
        <v>286</v>
      </c>
      <c r="ES5" s="264" t="s">
        <v>287</v>
      </c>
      <c r="ET5" s="264" t="s">
        <v>18</v>
      </c>
      <c r="EU5" s="264" t="s">
        <v>265</v>
      </c>
      <c r="EV5" s="264" t="s">
        <v>22</v>
      </c>
      <c r="EW5" s="264" t="s">
        <v>265</v>
      </c>
      <c r="EX5" s="264" t="s">
        <v>22</v>
      </c>
      <c r="EY5" s="283" t="s">
        <v>228</v>
      </c>
      <c r="EZ5" s="283" t="s">
        <v>286</v>
      </c>
      <c r="FA5" s="283" t="s">
        <v>287</v>
      </c>
      <c r="FB5" s="283" t="s">
        <v>18</v>
      </c>
      <c r="FC5" s="283" t="s">
        <v>265</v>
      </c>
      <c r="FD5" s="283" t="s">
        <v>22</v>
      </c>
      <c r="FE5" s="283" t="s">
        <v>265</v>
      </c>
      <c r="FF5" s="283" t="s">
        <v>22</v>
      </c>
      <c r="FG5" s="264" t="s">
        <v>228</v>
      </c>
      <c r="FH5" s="264" t="s">
        <v>286</v>
      </c>
      <c r="FI5" s="264" t="s">
        <v>287</v>
      </c>
      <c r="FJ5" s="264" t="s">
        <v>18</v>
      </c>
      <c r="FK5" s="264" t="s">
        <v>265</v>
      </c>
      <c r="FL5" s="264" t="s">
        <v>22</v>
      </c>
      <c r="FM5" s="264" t="s">
        <v>265</v>
      </c>
      <c r="FN5" s="264" t="s">
        <v>22</v>
      </c>
      <c r="FO5" s="264" t="s">
        <v>228</v>
      </c>
      <c r="FP5" s="264" t="s">
        <v>286</v>
      </c>
      <c r="FQ5" s="264" t="s">
        <v>287</v>
      </c>
      <c r="FR5" s="264" t="s">
        <v>18</v>
      </c>
      <c r="FS5" s="264" t="s">
        <v>265</v>
      </c>
      <c r="FT5" s="264" t="s">
        <v>22</v>
      </c>
      <c r="FU5" s="264" t="s">
        <v>265</v>
      </c>
      <c r="FV5" s="264" t="s">
        <v>22</v>
      </c>
      <c r="FW5" s="264" t="s">
        <v>228</v>
      </c>
      <c r="FX5" s="264" t="s">
        <v>286</v>
      </c>
      <c r="FY5" s="264" t="s">
        <v>287</v>
      </c>
      <c r="FZ5" s="264" t="s">
        <v>18</v>
      </c>
      <c r="GA5" s="264" t="s">
        <v>265</v>
      </c>
      <c r="GB5" s="264" t="s">
        <v>22</v>
      </c>
      <c r="GC5" s="264" t="s">
        <v>265</v>
      </c>
      <c r="GD5" s="264" t="s">
        <v>22</v>
      </c>
      <c r="GE5" s="264" t="s">
        <v>228</v>
      </c>
      <c r="GF5" s="264" t="s">
        <v>286</v>
      </c>
      <c r="GG5" s="264" t="s">
        <v>287</v>
      </c>
      <c r="GH5" s="264" t="s">
        <v>18</v>
      </c>
      <c r="GI5" s="264" t="s">
        <v>265</v>
      </c>
      <c r="GJ5" s="264" t="s">
        <v>22</v>
      </c>
      <c r="GK5" s="264" t="s">
        <v>265</v>
      </c>
      <c r="GL5" s="264" t="s">
        <v>22</v>
      </c>
      <c r="GM5" s="264" t="s">
        <v>228</v>
      </c>
      <c r="GN5" s="264" t="s">
        <v>286</v>
      </c>
      <c r="GO5" s="264" t="s">
        <v>287</v>
      </c>
      <c r="GP5" s="264" t="s">
        <v>18</v>
      </c>
      <c r="GQ5" s="264" t="s">
        <v>265</v>
      </c>
      <c r="GR5" s="264" t="s">
        <v>22</v>
      </c>
      <c r="GS5" s="264" t="s">
        <v>265</v>
      </c>
      <c r="GT5" s="264" t="s">
        <v>22</v>
      </c>
      <c r="GU5" s="264" t="s">
        <v>228</v>
      </c>
      <c r="GV5" s="264" t="s">
        <v>286</v>
      </c>
      <c r="GW5" s="264" t="s">
        <v>287</v>
      </c>
      <c r="GX5" s="264" t="s">
        <v>18</v>
      </c>
      <c r="GY5" s="264" t="s">
        <v>265</v>
      </c>
      <c r="GZ5" s="264" t="s">
        <v>22</v>
      </c>
      <c r="HA5" s="264" t="s">
        <v>265</v>
      </c>
      <c r="HB5" s="264" t="s">
        <v>22</v>
      </c>
      <c r="HC5" s="283" t="s">
        <v>228</v>
      </c>
      <c r="HD5" s="283" t="s">
        <v>286</v>
      </c>
      <c r="HE5" s="283" t="s">
        <v>287</v>
      </c>
      <c r="HF5" s="283" t="s">
        <v>18</v>
      </c>
      <c r="HG5" s="283" t="s">
        <v>265</v>
      </c>
      <c r="HH5" s="283" t="s">
        <v>22</v>
      </c>
      <c r="HI5" s="283" t="s">
        <v>265</v>
      </c>
      <c r="HJ5" s="283" t="s">
        <v>22</v>
      </c>
      <c r="HK5" s="264"/>
      <c r="HL5" s="264"/>
      <c r="HM5" s="264"/>
      <c r="HN5" s="283"/>
      <c r="HO5" s="264"/>
      <c r="HP5" s="264"/>
      <c r="HQ5" s="264" t="s">
        <v>303</v>
      </c>
      <c r="HR5" s="283" t="s">
        <v>304</v>
      </c>
      <c r="HS5" s="264" t="s">
        <v>209</v>
      </c>
      <c r="HT5" s="264" t="s">
        <v>209</v>
      </c>
      <c r="HU5" s="264" t="s">
        <v>195</v>
      </c>
      <c r="HV5" s="264" t="s">
        <v>195</v>
      </c>
      <c r="HW5" s="264" t="s">
        <v>195</v>
      </c>
      <c r="HX5" s="264" t="s">
        <v>365</v>
      </c>
      <c r="HY5" s="264" t="s">
        <v>365</v>
      </c>
      <c r="HZ5" s="264"/>
      <c r="IA5" s="264" t="s">
        <v>50</v>
      </c>
      <c r="IB5" s="264" t="s">
        <v>50</v>
      </c>
      <c r="IC5" s="264" t="s">
        <v>50</v>
      </c>
      <c r="ID5" s="264" t="s">
        <v>50</v>
      </c>
      <c r="IE5" s="264" t="s">
        <v>365</v>
      </c>
      <c r="IF5" s="264" t="s">
        <v>365</v>
      </c>
      <c r="IG5" s="264"/>
      <c r="IH5" s="264" t="s">
        <v>50</v>
      </c>
      <c r="II5" s="264" t="s">
        <v>50</v>
      </c>
      <c r="IJ5" s="264" t="s">
        <v>50</v>
      </c>
      <c r="IK5" s="264" t="s">
        <v>50</v>
      </c>
      <c r="IL5" s="283" t="s">
        <v>365</v>
      </c>
      <c r="IM5" s="283" t="s">
        <v>365</v>
      </c>
      <c r="IN5" s="283"/>
      <c r="IO5" s="283" t="s">
        <v>50</v>
      </c>
      <c r="IP5" s="283" t="s">
        <v>50</v>
      </c>
      <c r="IQ5" s="283" t="s">
        <v>50</v>
      </c>
      <c r="IR5" s="283" t="s">
        <v>50</v>
      </c>
      <c r="IS5" s="264" t="s">
        <v>365</v>
      </c>
      <c r="IT5" s="264" t="s">
        <v>365</v>
      </c>
      <c r="IU5" s="264"/>
      <c r="IV5" s="264" t="s">
        <v>50</v>
      </c>
      <c r="IW5" s="264" t="s">
        <v>50</v>
      </c>
      <c r="IX5" s="264" t="s">
        <v>50</v>
      </c>
      <c r="IY5" s="264" t="s">
        <v>50</v>
      </c>
      <c r="IZ5" s="264" t="s">
        <v>365</v>
      </c>
      <c r="JA5" s="264" t="s">
        <v>365</v>
      </c>
      <c r="JB5" s="264"/>
      <c r="JC5" s="264" t="s">
        <v>50</v>
      </c>
      <c r="JD5" s="264" t="s">
        <v>50</v>
      </c>
      <c r="JE5" s="264" t="s">
        <v>50</v>
      </c>
      <c r="JF5" s="264" t="s">
        <v>50</v>
      </c>
      <c r="JG5" s="264" t="s">
        <v>365</v>
      </c>
      <c r="JH5" s="264" t="s">
        <v>365</v>
      </c>
      <c r="JI5" s="264"/>
      <c r="JJ5" s="264" t="s">
        <v>50</v>
      </c>
      <c r="JK5" s="264"/>
      <c r="JL5" s="264" t="s">
        <v>50</v>
      </c>
      <c r="JM5" s="264" t="s">
        <v>50</v>
      </c>
      <c r="JN5" s="264" t="s">
        <v>365</v>
      </c>
      <c r="JO5" s="264" t="s">
        <v>365</v>
      </c>
      <c r="JP5" s="264"/>
      <c r="JQ5" s="264" t="s">
        <v>50</v>
      </c>
      <c r="JR5" s="264" t="s">
        <v>50</v>
      </c>
      <c r="JS5" s="264" t="s">
        <v>50</v>
      </c>
      <c r="JT5" s="264" t="s">
        <v>50</v>
      </c>
      <c r="JU5" s="264" t="s">
        <v>365</v>
      </c>
      <c r="JV5" s="264" t="s">
        <v>365</v>
      </c>
      <c r="JW5" s="264"/>
      <c r="JX5" s="264" t="s">
        <v>50</v>
      </c>
      <c r="JY5" s="264" t="s">
        <v>50</v>
      </c>
      <c r="JZ5" s="264" t="s">
        <v>50</v>
      </c>
      <c r="KA5" s="264" t="s">
        <v>50</v>
      </c>
      <c r="KB5" s="264" t="s">
        <v>365</v>
      </c>
      <c r="KC5" s="264" t="s">
        <v>365</v>
      </c>
      <c r="KD5" s="264"/>
      <c r="KE5" s="264" t="s">
        <v>50</v>
      </c>
      <c r="KF5" s="264" t="s">
        <v>50</v>
      </c>
      <c r="KG5" s="264" t="s">
        <v>50</v>
      </c>
      <c r="KH5" s="264" t="s">
        <v>50</v>
      </c>
      <c r="KI5" s="264" t="s">
        <v>365</v>
      </c>
      <c r="KJ5" s="264" t="s">
        <v>365</v>
      </c>
      <c r="KK5" s="264"/>
      <c r="KL5" s="264" t="s">
        <v>50</v>
      </c>
      <c r="KM5" s="264" t="s">
        <v>50</v>
      </c>
      <c r="KN5" s="264" t="s">
        <v>50</v>
      </c>
      <c r="KO5" s="264" t="s">
        <v>50</v>
      </c>
      <c r="KP5" s="264"/>
      <c r="KQ5" s="264"/>
      <c r="KR5" s="264"/>
      <c r="KS5" s="264"/>
      <c r="KT5" s="264" t="s">
        <v>50</v>
      </c>
      <c r="KU5" s="264" t="s">
        <v>50</v>
      </c>
      <c r="KV5" s="264" t="s">
        <v>50</v>
      </c>
      <c r="KW5" s="264" t="s">
        <v>50</v>
      </c>
      <c r="KX5" s="264"/>
      <c r="KY5" s="264"/>
      <c r="KZ5" s="264"/>
      <c r="LA5" s="283"/>
      <c r="LB5" s="283" t="s">
        <v>50</v>
      </c>
      <c r="LC5" s="283" t="s">
        <v>50</v>
      </c>
      <c r="LD5" s="283" t="s">
        <v>50</v>
      </c>
      <c r="LE5" s="283" t="s">
        <v>50</v>
      </c>
      <c r="LF5" s="283"/>
      <c r="LG5" s="283"/>
      <c r="LH5" s="283"/>
      <c r="LI5" s="264"/>
      <c r="LJ5" s="264"/>
      <c r="LK5" s="264"/>
      <c r="LL5" s="264"/>
      <c r="LM5" s="264"/>
      <c r="LN5" s="264"/>
      <c r="LO5" s="264"/>
      <c r="LP5" s="264"/>
      <c r="LQ5" s="264"/>
      <c r="LR5" s="264"/>
      <c r="LS5" s="264"/>
      <c r="LT5" s="264"/>
      <c r="LU5" s="264"/>
      <c r="LV5" s="264"/>
      <c r="LW5" s="264"/>
      <c r="LX5" s="264"/>
      <c r="LY5" s="264"/>
      <c r="LZ5" s="264"/>
      <c r="MA5" s="264"/>
      <c r="MB5" s="264"/>
      <c r="MC5" s="264"/>
      <c r="MD5" s="264"/>
      <c r="ME5" s="264"/>
      <c r="MF5" s="264"/>
      <c r="MG5" s="283"/>
      <c r="MH5" s="283"/>
      <c r="MI5" s="283"/>
      <c r="MJ5" s="283"/>
      <c r="MK5" s="283"/>
      <c r="ML5" s="283"/>
      <c r="MM5" s="283"/>
      <c r="MN5" s="283"/>
      <c r="MO5" s="283"/>
      <c r="MP5" s="283"/>
      <c r="MQ5" s="283"/>
      <c r="MR5" s="283"/>
      <c r="MS5" s="283"/>
      <c r="MT5" s="283"/>
      <c r="MU5" s="283"/>
      <c r="MV5" s="283"/>
      <c r="MW5" s="283"/>
      <c r="MX5" s="283"/>
      <c r="MY5" s="264"/>
      <c r="MZ5" s="264"/>
      <c r="NA5" s="264"/>
      <c r="NB5" s="264"/>
      <c r="NC5" s="264" t="s">
        <v>50</v>
      </c>
      <c r="ND5" s="264" t="s">
        <v>50</v>
      </c>
      <c r="NE5" s="264" t="s">
        <v>50</v>
      </c>
      <c r="NF5" s="264" t="s">
        <v>50</v>
      </c>
      <c r="NG5" s="264"/>
      <c r="NH5" s="264"/>
      <c r="NI5" s="264"/>
      <c r="NJ5" s="264"/>
      <c r="NK5" s="264"/>
      <c r="NL5" s="264" t="s">
        <v>303</v>
      </c>
      <c r="NM5" s="264" t="s">
        <v>209</v>
      </c>
      <c r="NN5" s="264" t="s">
        <v>209</v>
      </c>
      <c r="NO5" s="264" t="s">
        <v>195</v>
      </c>
      <c r="NP5" s="264" t="s">
        <v>195</v>
      </c>
      <c r="NQ5" s="264" t="s">
        <v>195</v>
      </c>
      <c r="NR5" s="264" t="s">
        <v>365</v>
      </c>
      <c r="NS5" s="264" t="s">
        <v>365</v>
      </c>
      <c r="NT5" s="264"/>
      <c r="NU5" s="264" t="s">
        <v>50</v>
      </c>
      <c r="NV5" s="264" t="s">
        <v>50</v>
      </c>
      <c r="NW5" s="264" t="s">
        <v>50</v>
      </c>
      <c r="NX5" s="264" t="s">
        <v>50</v>
      </c>
      <c r="NY5" s="264" t="s">
        <v>365</v>
      </c>
      <c r="NZ5" s="264" t="s">
        <v>365</v>
      </c>
      <c r="OA5" s="264"/>
      <c r="OB5" s="264" t="s">
        <v>50</v>
      </c>
      <c r="OC5" s="264" t="s">
        <v>50</v>
      </c>
      <c r="OD5" s="264" t="s">
        <v>50</v>
      </c>
      <c r="OE5" s="264" t="s">
        <v>50</v>
      </c>
      <c r="OF5" s="264" t="s">
        <v>365</v>
      </c>
      <c r="OG5" s="264" t="s">
        <v>365</v>
      </c>
      <c r="OH5" s="264"/>
      <c r="OI5" s="264" t="s">
        <v>50</v>
      </c>
      <c r="OJ5" s="264" t="s">
        <v>50</v>
      </c>
      <c r="OK5" s="264" t="s">
        <v>50</v>
      </c>
      <c r="OL5" s="264" t="s">
        <v>50</v>
      </c>
      <c r="OM5" s="264" t="s">
        <v>365</v>
      </c>
      <c r="ON5" s="264" t="s">
        <v>365</v>
      </c>
      <c r="OO5" s="264"/>
      <c r="OP5" s="264" t="s">
        <v>50</v>
      </c>
      <c r="OQ5" s="264" t="s">
        <v>50</v>
      </c>
      <c r="OR5" s="264" t="s">
        <v>50</v>
      </c>
      <c r="OS5" s="264" t="s">
        <v>50</v>
      </c>
      <c r="OT5" s="264" t="s">
        <v>365</v>
      </c>
      <c r="OU5" s="264" t="s">
        <v>365</v>
      </c>
      <c r="OV5" s="264"/>
      <c r="OW5" s="264" t="s">
        <v>50</v>
      </c>
      <c r="OX5" s="264" t="s">
        <v>50</v>
      </c>
      <c r="OY5" s="264" t="s">
        <v>50</v>
      </c>
      <c r="OZ5" s="264" t="s">
        <v>50</v>
      </c>
      <c r="PA5" s="264" t="s">
        <v>365</v>
      </c>
      <c r="PB5" s="264" t="s">
        <v>365</v>
      </c>
      <c r="PC5" s="264"/>
      <c r="PD5" s="264" t="s">
        <v>50</v>
      </c>
      <c r="PE5" s="264" t="s">
        <v>50</v>
      </c>
      <c r="PF5" s="264" t="s">
        <v>50</v>
      </c>
      <c r="PG5" s="264" t="s">
        <v>50</v>
      </c>
      <c r="PH5" s="283" t="s">
        <v>365</v>
      </c>
      <c r="PI5" s="283" t="s">
        <v>365</v>
      </c>
      <c r="PJ5" s="283"/>
      <c r="PK5" s="283" t="s">
        <v>50</v>
      </c>
      <c r="PL5" s="283" t="s">
        <v>50</v>
      </c>
      <c r="PM5" s="283" t="s">
        <v>50</v>
      </c>
      <c r="PN5" s="283" t="s">
        <v>50</v>
      </c>
      <c r="PO5" s="264" t="s">
        <v>365</v>
      </c>
      <c r="PP5" s="264" t="s">
        <v>365</v>
      </c>
      <c r="PQ5" s="264"/>
      <c r="PR5" s="264" t="s">
        <v>50</v>
      </c>
      <c r="PS5" s="264" t="s">
        <v>50</v>
      </c>
      <c r="PT5" s="264" t="s">
        <v>50</v>
      </c>
      <c r="PU5" s="264" t="s">
        <v>50</v>
      </c>
      <c r="PV5" s="264"/>
      <c r="PW5" s="264"/>
      <c r="PX5" s="264"/>
      <c r="PY5" s="264"/>
      <c r="PZ5" s="264" t="s">
        <v>50</v>
      </c>
      <c r="QA5" s="264" t="s">
        <v>50</v>
      </c>
      <c r="QB5" s="264" t="s">
        <v>50</v>
      </c>
      <c r="QC5" s="264" t="s">
        <v>50</v>
      </c>
      <c r="QD5" s="264"/>
      <c r="QE5" s="264"/>
      <c r="QF5" s="264"/>
      <c r="QG5" s="264"/>
      <c r="QH5" s="264"/>
      <c r="QI5" s="264"/>
      <c r="QJ5" s="264"/>
      <c r="QK5" s="264"/>
      <c r="QL5" s="264"/>
      <c r="QM5" s="264"/>
      <c r="QN5" s="264"/>
      <c r="QO5" s="264"/>
      <c r="QP5" s="264"/>
      <c r="QQ5" s="264"/>
      <c r="QR5" s="264"/>
      <c r="QS5" s="264"/>
      <c r="QT5" s="264"/>
      <c r="QU5" s="264"/>
      <c r="QV5" s="264"/>
      <c r="QW5" s="264"/>
      <c r="QX5" s="264"/>
      <c r="QY5" s="264"/>
      <c r="QZ5" s="264"/>
      <c r="RA5" s="264"/>
      <c r="RB5" s="264"/>
      <c r="RC5" s="264"/>
      <c r="RD5" s="264"/>
      <c r="RE5" s="264"/>
      <c r="RF5" s="264"/>
      <c r="RG5" s="264"/>
      <c r="RH5" s="264"/>
      <c r="RI5" s="264"/>
      <c r="RJ5" s="264" t="s">
        <v>50</v>
      </c>
      <c r="RK5" s="264" t="s">
        <v>50</v>
      </c>
      <c r="RL5" s="264" t="s">
        <v>50</v>
      </c>
      <c r="RM5" s="264" t="s">
        <v>50</v>
      </c>
      <c r="RN5" s="264" t="s">
        <v>423</v>
      </c>
      <c r="RO5" s="264"/>
      <c r="RP5" s="264"/>
      <c r="RQ5" s="264"/>
      <c r="RR5" s="264" t="s">
        <v>50</v>
      </c>
      <c r="RS5" s="264" t="s">
        <v>50</v>
      </c>
      <c r="RT5" s="264" t="s">
        <v>50</v>
      </c>
      <c r="RU5" s="264" t="s">
        <v>50</v>
      </c>
      <c r="RV5" s="264"/>
      <c r="RW5" s="264"/>
      <c r="RX5" s="264"/>
      <c r="RY5" s="264"/>
      <c r="RZ5" s="264" t="s">
        <v>50</v>
      </c>
      <c r="SA5" s="264" t="s">
        <v>50</v>
      </c>
      <c r="SB5" s="264" t="s">
        <v>50</v>
      </c>
      <c r="SC5" s="264" t="s">
        <v>50</v>
      </c>
      <c r="SD5" s="264"/>
      <c r="SE5" s="264"/>
      <c r="SF5" s="264"/>
      <c r="SG5" s="264"/>
      <c r="SH5" s="264" t="s">
        <v>50</v>
      </c>
      <c r="SI5" s="264" t="s">
        <v>50</v>
      </c>
      <c r="SJ5" s="264" t="s">
        <v>50</v>
      </c>
      <c r="SK5" s="264" t="s">
        <v>50</v>
      </c>
      <c r="SL5" s="264"/>
      <c r="SM5" s="264"/>
      <c r="SN5" s="264"/>
      <c r="SO5" s="264"/>
      <c r="SP5" s="264" t="s">
        <v>50</v>
      </c>
      <c r="SQ5" s="264" t="s">
        <v>50</v>
      </c>
      <c r="SR5" s="264" t="s">
        <v>50</v>
      </c>
      <c r="SS5" s="264" t="s">
        <v>50</v>
      </c>
      <c r="ST5" s="264"/>
      <c r="SU5" s="264"/>
      <c r="SV5" s="264"/>
      <c r="SW5" s="264"/>
      <c r="SX5" s="264" t="s">
        <v>50</v>
      </c>
      <c r="SY5" s="264" t="s">
        <v>50</v>
      </c>
      <c r="SZ5" s="264" t="s">
        <v>50</v>
      </c>
      <c r="TA5" s="264" t="s">
        <v>50</v>
      </c>
      <c r="TB5" s="264"/>
      <c r="TC5" s="264"/>
      <c r="TD5" s="264"/>
      <c r="TE5" s="264"/>
      <c r="TF5" s="264" t="s">
        <v>50</v>
      </c>
      <c r="TG5" s="264" t="s">
        <v>50</v>
      </c>
      <c r="TH5" s="264" t="s">
        <v>50</v>
      </c>
      <c r="TI5" s="264" t="s">
        <v>50</v>
      </c>
      <c r="TJ5" s="264"/>
      <c r="TK5" s="264"/>
      <c r="TL5" s="264"/>
      <c r="TM5" s="264"/>
      <c r="TN5" s="264" t="s">
        <v>50</v>
      </c>
      <c r="TO5" s="264" t="s">
        <v>50</v>
      </c>
      <c r="TP5" s="264" t="s">
        <v>50</v>
      </c>
      <c r="TQ5" s="264" t="s">
        <v>50</v>
      </c>
      <c r="TR5" s="264"/>
      <c r="TS5" s="264"/>
      <c r="TT5" s="264"/>
      <c r="TU5" s="264"/>
      <c r="TV5" s="264" t="s">
        <v>50</v>
      </c>
      <c r="TW5" s="264" t="s">
        <v>50</v>
      </c>
      <c r="TX5" s="264" t="s">
        <v>50</v>
      </c>
      <c r="TY5" s="264" t="s">
        <v>50</v>
      </c>
      <c r="TZ5" s="264"/>
      <c r="UA5" s="264"/>
      <c r="UB5" s="264"/>
      <c r="UC5" s="264"/>
      <c r="UD5" s="264" t="s">
        <v>50</v>
      </c>
      <c r="UE5" s="264" t="s">
        <v>50</v>
      </c>
      <c r="UF5" s="264" t="s">
        <v>50</v>
      </c>
      <c r="UG5" s="264" t="s">
        <v>50</v>
      </c>
      <c r="UH5" s="264"/>
      <c r="UI5" s="264"/>
      <c r="UJ5" s="264"/>
      <c r="UK5" s="264"/>
      <c r="UL5" s="264" t="s">
        <v>50</v>
      </c>
      <c r="UM5" s="264" t="s">
        <v>50</v>
      </c>
      <c r="UN5" s="264" t="s">
        <v>50</v>
      </c>
      <c r="UO5" s="264" t="s">
        <v>50</v>
      </c>
      <c r="UP5" s="264"/>
      <c r="UQ5" s="264"/>
      <c r="UR5" s="264"/>
      <c r="US5" s="264"/>
      <c r="UT5" s="264"/>
      <c r="UU5" s="264"/>
      <c r="UV5" s="264"/>
      <c r="UW5" s="264"/>
      <c r="UX5" s="264"/>
      <c r="UY5" s="264" t="s">
        <v>437</v>
      </c>
      <c r="UZ5" s="264" t="s">
        <v>437</v>
      </c>
      <c r="VA5" s="264" t="s">
        <v>437</v>
      </c>
      <c r="VB5" s="264" t="s">
        <v>437</v>
      </c>
      <c r="VC5" s="264" t="s">
        <v>437</v>
      </c>
      <c r="VD5" s="264" t="s">
        <v>437</v>
      </c>
      <c r="VE5" s="264" t="s">
        <v>437</v>
      </c>
      <c r="VF5" s="264" t="s">
        <v>437</v>
      </c>
      <c r="VG5" s="264" t="s">
        <v>437</v>
      </c>
      <c r="VH5" s="264" t="s">
        <v>438</v>
      </c>
      <c r="VI5" s="264" t="s">
        <v>438</v>
      </c>
      <c r="VJ5" s="264" t="s">
        <v>438</v>
      </c>
      <c r="VK5" s="264" t="s">
        <v>438</v>
      </c>
      <c r="VL5" s="264" t="s">
        <v>438</v>
      </c>
      <c r="VM5" s="264" t="s">
        <v>438</v>
      </c>
      <c r="VN5" s="264" t="s">
        <v>438</v>
      </c>
      <c r="VO5" s="264" t="s">
        <v>438</v>
      </c>
      <c r="VP5" s="264" t="s">
        <v>438</v>
      </c>
      <c r="VQ5" s="264" t="s">
        <v>438</v>
      </c>
      <c r="VR5" s="264" t="s">
        <v>437</v>
      </c>
      <c r="VS5" s="264" t="s">
        <v>437</v>
      </c>
      <c r="VT5" s="264" t="s">
        <v>437</v>
      </c>
      <c r="VU5" s="264" t="s">
        <v>437</v>
      </c>
      <c r="VV5" s="264" t="s">
        <v>437</v>
      </c>
      <c r="VW5" s="264" t="s">
        <v>437</v>
      </c>
      <c r="VX5" s="264" t="s">
        <v>437</v>
      </c>
      <c r="VY5" s="264" t="s">
        <v>437</v>
      </c>
      <c r="VZ5" s="264" t="s">
        <v>437</v>
      </c>
      <c r="WA5" s="264" t="s">
        <v>437</v>
      </c>
      <c r="WB5" s="264" t="s">
        <v>437</v>
      </c>
      <c r="WC5" s="264" t="s">
        <v>437</v>
      </c>
      <c r="WD5" s="264" t="s">
        <v>437</v>
      </c>
      <c r="WE5" s="264" t="s">
        <v>438</v>
      </c>
      <c r="WF5" s="264" t="s">
        <v>438</v>
      </c>
      <c r="WG5" s="264" t="s">
        <v>438</v>
      </c>
      <c r="WH5" s="264" t="s">
        <v>438</v>
      </c>
      <c r="WI5" s="264" t="s">
        <v>438</v>
      </c>
      <c r="WJ5" s="264" t="s">
        <v>437</v>
      </c>
      <c r="WK5" s="264" t="s">
        <v>437</v>
      </c>
      <c r="WL5" s="264" t="s">
        <v>437</v>
      </c>
      <c r="WM5" s="264" t="s">
        <v>437</v>
      </c>
      <c r="WN5" s="264" t="s">
        <v>437</v>
      </c>
      <c r="WO5" s="264" t="s">
        <v>437</v>
      </c>
      <c r="WP5" s="264" t="s">
        <v>437</v>
      </c>
      <c r="WQ5" s="264" t="s">
        <v>437</v>
      </c>
      <c r="WR5" s="264" t="s">
        <v>437</v>
      </c>
      <c r="WS5" s="264" t="s">
        <v>437</v>
      </c>
      <c r="WT5" s="264" t="s">
        <v>437</v>
      </c>
      <c r="WU5" s="264" t="s">
        <v>437</v>
      </c>
      <c r="WV5" s="264" t="s">
        <v>437</v>
      </c>
      <c r="WW5" s="264" t="s">
        <v>437</v>
      </c>
      <c r="WX5" s="264" t="s">
        <v>438</v>
      </c>
      <c r="WY5" s="264" t="s">
        <v>438</v>
      </c>
      <c r="WZ5" s="264" t="s">
        <v>438</v>
      </c>
      <c r="XA5" s="264" t="s">
        <v>438</v>
      </c>
      <c r="XB5" s="264" t="s">
        <v>438</v>
      </c>
      <c r="XC5" s="264" t="s">
        <v>438</v>
      </c>
      <c r="XD5" s="264" t="s">
        <v>438</v>
      </c>
      <c r="XE5" s="264" t="s">
        <v>437</v>
      </c>
      <c r="XF5" s="264" t="s">
        <v>437</v>
      </c>
      <c r="XG5" s="264" t="s">
        <v>437</v>
      </c>
      <c r="XH5" s="264" t="s">
        <v>437</v>
      </c>
      <c r="XI5" s="264" t="s">
        <v>437</v>
      </c>
      <c r="XJ5" s="264" t="s">
        <v>437</v>
      </c>
      <c r="XK5" s="264" t="s">
        <v>437</v>
      </c>
      <c r="XL5" s="264" t="s">
        <v>437</v>
      </c>
      <c r="XM5" s="264" t="s">
        <v>437</v>
      </c>
      <c r="XN5" s="264" t="s">
        <v>437</v>
      </c>
      <c r="XO5" s="264" t="s">
        <v>438</v>
      </c>
      <c r="XP5" s="264" t="s">
        <v>438</v>
      </c>
      <c r="XQ5" s="264" t="s">
        <v>438</v>
      </c>
      <c r="XR5" s="264" t="s">
        <v>438</v>
      </c>
      <c r="XS5" s="264" t="s">
        <v>438</v>
      </c>
      <c r="XT5" s="264" t="s">
        <v>437</v>
      </c>
      <c r="XU5" s="264" t="s">
        <v>437</v>
      </c>
      <c r="XV5" s="264" t="s">
        <v>437</v>
      </c>
      <c r="XW5" s="264" t="s">
        <v>437</v>
      </c>
      <c r="XX5" s="264" t="s">
        <v>437</v>
      </c>
      <c r="XY5" s="264" t="s">
        <v>437</v>
      </c>
      <c r="XZ5" s="264" t="s">
        <v>437</v>
      </c>
      <c r="YA5" s="264" t="s">
        <v>437</v>
      </c>
      <c r="YB5" s="264" t="s">
        <v>437</v>
      </c>
      <c r="YC5" s="264" t="s">
        <v>437</v>
      </c>
      <c r="YD5" s="264" t="s">
        <v>437</v>
      </c>
      <c r="YE5" s="264" t="s">
        <v>437</v>
      </c>
      <c r="YF5" s="264" t="s">
        <v>437</v>
      </c>
      <c r="YG5" s="264" t="s">
        <v>437</v>
      </c>
      <c r="YH5" s="264" t="s">
        <v>438</v>
      </c>
      <c r="YI5" s="264" t="s">
        <v>438</v>
      </c>
      <c r="YJ5" s="264" t="s">
        <v>438</v>
      </c>
      <c r="YK5" s="264" t="s">
        <v>438</v>
      </c>
      <c r="YL5" s="264" t="s">
        <v>437</v>
      </c>
      <c r="YM5" s="264" t="s">
        <v>437</v>
      </c>
      <c r="YN5" s="264" t="s">
        <v>437</v>
      </c>
      <c r="YO5" s="264" t="s">
        <v>437</v>
      </c>
      <c r="YP5" s="264" t="s">
        <v>437</v>
      </c>
      <c r="YQ5" s="264" t="s">
        <v>437</v>
      </c>
      <c r="YR5" s="264" t="s">
        <v>437</v>
      </c>
      <c r="YS5" s="264" t="s">
        <v>437</v>
      </c>
      <c r="YT5" s="264" t="s">
        <v>437</v>
      </c>
      <c r="YU5" s="264" t="s">
        <v>437</v>
      </c>
      <c r="YV5" s="264" t="s">
        <v>437</v>
      </c>
      <c r="YW5" s="264" t="s">
        <v>437</v>
      </c>
      <c r="YX5" s="264" t="s">
        <v>438</v>
      </c>
      <c r="YY5" s="264" t="s">
        <v>438</v>
      </c>
      <c r="YZ5" s="264" t="s">
        <v>438</v>
      </c>
      <c r="ZA5" s="264"/>
      <c r="ZB5" s="264"/>
      <c r="ZC5" s="264" t="s">
        <v>339</v>
      </c>
      <c r="ZD5" s="264" t="s">
        <v>339</v>
      </c>
      <c r="ZE5" s="264" t="s">
        <v>339</v>
      </c>
      <c r="ZF5" s="264" t="s">
        <v>443</v>
      </c>
      <c r="ZG5" s="264" t="s">
        <v>443</v>
      </c>
      <c r="ZH5" s="264" t="s">
        <v>443</v>
      </c>
      <c r="ZI5" s="264" t="s">
        <v>444</v>
      </c>
      <c r="ZJ5" s="264" t="s">
        <v>444</v>
      </c>
      <c r="ZK5" s="264" t="s">
        <v>444</v>
      </c>
      <c r="ZL5" s="264"/>
      <c r="ZM5" s="264"/>
      <c r="ZN5" s="264"/>
      <c r="ZO5" s="264"/>
      <c r="ZP5" s="264" t="s">
        <v>339</v>
      </c>
      <c r="ZQ5" s="264" t="s">
        <v>339</v>
      </c>
      <c r="ZR5" s="264" t="s">
        <v>339</v>
      </c>
      <c r="ZS5" s="264" t="s">
        <v>443</v>
      </c>
      <c r="ZT5" s="264" t="s">
        <v>443</v>
      </c>
      <c r="ZU5" s="264" t="s">
        <v>443</v>
      </c>
      <c r="ZV5" s="264" t="s">
        <v>444</v>
      </c>
      <c r="ZW5" s="264" t="s">
        <v>444</v>
      </c>
      <c r="ZX5" s="264" t="s">
        <v>444</v>
      </c>
      <c r="ZY5" s="264"/>
      <c r="ZZ5" s="264"/>
    </row>
    <row r="6" spans="1:702" s="281" customFormat="1" ht="173.25" customHeight="1" x14ac:dyDescent="0.25">
      <c r="A6" s="271" t="s">
        <v>385</v>
      </c>
      <c r="B6" s="266" t="s">
        <v>440</v>
      </c>
      <c r="C6" s="266" t="s">
        <v>386</v>
      </c>
      <c r="D6" s="266" t="s">
        <v>387</v>
      </c>
      <c r="E6" s="267" t="s">
        <v>203</v>
      </c>
      <c r="F6" s="267" t="s">
        <v>3</v>
      </c>
      <c r="G6" s="267" t="s">
        <v>204</v>
      </c>
      <c r="H6" s="268" t="s">
        <v>205</v>
      </c>
      <c r="I6" s="267" t="s">
        <v>206</v>
      </c>
      <c r="J6" s="268" t="s">
        <v>4</v>
      </c>
      <c r="K6" s="268" t="s">
        <v>5</v>
      </c>
      <c r="L6" s="268" t="s">
        <v>6</v>
      </c>
      <c r="M6" s="268" t="s">
        <v>7</v>
      </c>
      <c r="N6" s="268" t="s">
        <v>41</v>
      </c>
      <c r="O6" s="266" t="s">
        <v>10</v>
      </c>
      <c r="P6" s="266" t="s">
        <v>11</v>
      </c>
      <c r="Q6" s="266" t="s">
        <v>12</v>
      </c>
      <c r="R6" s="284" t="s">
        <v>10</v>
      </c>
      <c r="S6" s="284" t="s">
        <v>11</v>
      </c>
      <c r="T6" s="284" t="s">
        <v>12</v>
      </c>
      <c r="U6" s="266" t="s">
        <v>10</v>
      </c>
      <c r="V6" s="266" t="s">
        <v>11</v>
      </c>
      <c r="W6" s="266" t="s">
        <v>12</v>
      </c>
      <c r="X6" s="266" t="s">
        <v>10</v>
      </c>
      <c r="Y6" s="266" t="s">
        <v>11</v>
      </c>
      <c r="Z6" s="266" t="s">
        <v>12</v>
      </c>
      <c r="AA6" s="266" t="s">
        <v>10</v>
      </c>
      <c r="AB6" s="266" t="s">
        <v>11</v>
      </c>
      <c r="AC6" s="266" t="s">
        <v>12</v>
      </c>
      <c r="AD6" s="266" t="s">
        <v>10</v>
      </c>
      <c r="AE6" s="266" t="s">
        <v>11</v>
      </c>
      <c r="AF6" s="266" t="s">
        <v>12</v>
      </c>
      <c r="AG6" s="266" t="s">
        <v>10</v>
      </c>
      <c r="AH6" s="266" t="s">
        <v>11</v>
      </c>
      <c r="AI6" s="266" t="s">
        <v>12</v>
      </c>
      <c r="AJ6" s="266" t="s">
        <v>10</v>
      </c>
      <c r="AK6" s="266" t="s">
        <v>11</v>
      </c>
      <c r="AL6" s="266" t="s">
        <v>12</v>
      </c>
      <c r="AM6" s="266" t="s">
        <v>10</v>
      </c>
      <c r="AN6" s="266" t="s">
        <v>11</v>
      </c>
      <c r="AO6" s="266" t="s">
        <v>12</v>
      </c>
      <c r="AP6" s="266" t="s">
        <v>388</v>
      </c>
      <c r="AQ6" s="266" t="s">
        <v>278</v>
      </c>
      <c r="AR6" s="266" t="s">
        <v>278</v>
      </c>
      <c r="AS6" s="266" t="s">
        <v>278</v>
      </c>
      <c r="AT6" s="266" t="s">
        <v>278</v>
      </c>
      <c r="AU6" s="266" t="s">
        <v>278</v>
      </c>
      <c r="AV6" s="266" t="s">
        <v>278</v>
      </c>
      <c r="AW6" s="266" t="s">
        <v>278</v>
      </c>
      <c r="AX6" s="266" t="s">
        <v>278</v>
      </c>
      <c r="AY6" s="266" t="s">
        <v>279</v>
      </c>
      <c r="AZ6" s="266" t="s">
        <v>279</v>
      </c>
      <c r="BA6" s="266" t="s">
        <v>279</v>
      </c>
      <c r="BB6" s="266" t="s">
        <v>279</v>
      </c>
      <c r="BC6" s="266" t="s">
        <v>279</v>
      </c>
      <c r="BD6" s="266" t="s">
        <v>279</v>
      </c>
      <c r="BE6" s="266" t="s">
        <v>279</v>
      </c>
      <c r="BF6" s="266" t="s">
        <v>279</v>
      </c>
      <c r="BG6" s="266" t="s">
        <v>25</v>
      </c>
      <c r="BH6" s="266" t="s">
        <v>25</v>
      </c>
      <c r="BI6" s="266" t="s">
        <v>25</v>
      </c>
      <c r="BJ6" s="266" t="s">
        <v>25</v>
      </c>
      <c r="BK6" s="266" t="s">
        <v>25</v>
      </c>
      <c r="BL6" s="266" t="s">
        <v>25</v>
      </c>
      <c r="BM6" s="266" t="s">
        <v>25</v>
      </c>
      <c r="BN6" s="266" t="s">
        <v>25</v>
      </c>
      <c r="BO6" s="266" t="s">
        <v>27</v>
      </c>
      <c r="BP6" s="266" t="s">
        <v>27</v>
      </c>
      <c r="BQ6" s="266" t="s">
        <v>27</v>
      </c>
      <c r="BR6" s="266" t="s">
        <v>27</v>
      </c>
      <c r="BS6" s="266" t="s">
        <v>27</v>
      </c>
      <c r="BT6" s="266" t="s">
        <v>27</v>
      </c>
      <c r="BU6" s="266" t="s">
        <v>27</v>
      </c>
      <c r="BV6" s="266" t="s">
        <v>27</v>
      </c>
      <c r="BW6" s="266" t="s">
        <v>28</v>
      </c>
      <c r="BX6" s="266" t="s">
        <v>28</v>
      </c>
      <c r="BY6" s="266" t="s">
        <v>28</v>
      </c>
      <c r="BZ6" s="266" t="s">
        <v>28</v>
      </c>
      <c r="CA6" s="266" t="s">
        <v>28</v>
      </c>
      <c r="CB6" s="266" t="s">
        <v>28</v>
      </c>
      <c r="CC6" s="266" t="s">
        <v>28</v>
      </c>
      <c r="CD6" s="266" t="s">
        <v>28</v>
      </c>
      <c r="CE6" s="266" t="s">
        <v>29</v>
      </c>
      <c r="CF6" s="266" t="s">
        <v>29</v>
      </c>
      <c r="CG6" s="266" t="s">
        <v>29</v>
      </c>
      <c r="CH6" s="266" t="s">
        <v>29</v>
      </c>
      <c r="CI6" s="266" t="s">
        <v>29</v>
      </c>
      <c r="CJ6" s="266" t="s">
        <v>29</v>
      </c>
      <c r="CK6" s="266" t="s">
        <v>29</v>
      </c>
      <c r="CL6" s="266" t="s">
        <v>29</v>
      </c>
      <c r="CM6" s="266" t="s">
        <v>30</v>
      </c>
      <c r="CN6" s="266" t="s">
        <v>30</v>
      </c>
      <c r="CO6" s="266" t="s">
        <v>30</v>
      </c>
      <c r="CP6" s="266" t="s">
        <v>30</v>
      </c>
      <c r="CQ6" s="266" t="s">
        <v>30</v>
      </c>
      <c r="CR6" s="266" t="s">
        <v>30</v>
      </c>
      <c r="CS6" s="266" t="s">
        <v>30</v>
      </c>
      <c r="CT6" s="266" t="s">
        <v>30</v>
      </c>
      <c r="CU6" s="266" t="s">
        <v>31</v>
      </c>
      <c r="CV6" s="266" t="s">
        <v>31</v>
      </c>
      <c r="CW6" s="266" t="s">
        <v>31</v>
      </c>
      <c r="CX6" s="266" t="s">
        <v>31</v>
      </c>
      <c r="CY6" s="266" t="s">
        <v>31</v>
      </c>
      <c r="CZ6" s="266" t="s">
        <v>31</v>
      </c>
      <c r="DA6" s="266" t="s">
        <v>31</v>
      </c>
      <c r="DB6" s="266" t="s">
        <v>31</v>
      </c>
      <c r="DC6" s="266" t="s">
        <v>33</v>
      </c>
      <c r="DD6" s="266" t="s">
        <v>33</v>
      </c>
      <c r="DE6" s="266" t="s">
        <v>33</v>
      </c>
      <c r="DF6" s="266" t="s">
        <v>33</v>
      </c>
      <c r="DG6" s="266" t="s">
        <v>33</v>
      </c>
      <c r="DH6" s="266" t="s">
        <v>33</v>
      </c>
      <c r="DI6" s="266" t="s">
        <v>33</v>
      </c>
      <c r="DJ6" s="266" t="s">
        <v>33</v>
      </c>
      <c r="DK6" s="266" t="s">
        <v>34</v>
      </c>
      <c r="DL6" s="266" t="s">
        <v>34</v>
      </c>
      <c r="DM6" s="266" t="s">
        <v>34</v>
      </c>
      <c r="DN6" s="266" t="s">
        <v>34</v>
      </c>
      <c r="DO6" s="266" t="s">
        <v>34</v>
      </c>
      <c r="DP6" s="266" t="s">
        <v>34</v>
      </c>
      <c r="DQ6" s="266" t="s">
        <v>34</v>
      </c>
      <c r="DR6" s="266" t="s">
        <v>34</v>
      </c>
      <c r="DS6" s="266" t="s">
        <v>285</v>
      </c>
      <c r="DT6" s="266" t="s">
        <v>285</v>
      </c>
      <c r="DU6" s="266" t="s">
        <v>285</v>
      </c>
      <c r="DV6" s="266" t="s">
        <v>285</v>
      </c>
      <c r="DW6" s="266" t="s">
        <v>285</v>
      </c>
      <c r="DX6" s="266" t="s">
        <v>285</v>
      </c>
      <c r="DY6" s="266" t="s">
        <v>285</v>
      </c>
      <c r="DZ6" s="266" t="s">
        <v>285</v>
      </c>
      <c r="EA6" s="266" t="s">
        <v>35</v>
      </c>
      <c r="EB6" s="266" t="s">
        <v>35</v>
      </c>
      <c r="EC6" s="266" t="s">
        <v>35</v>
      </c>
      <c r="ED6" s="266" t="s">
        <v>35</v>
      </c>
      <c r="EE6" s="266" t="s">
        <v>35</v>
      </c>
      <c r="EF6" s="266" t="s">
        <v>35</v>
      </c>
      <c r="EG6" s="266" t="s">
        <v>35</v>
      </c>
      <c r="EH6" s="266" t="s">
        <v>35</v>
      </c>
      <c r="EI6" s="266" t="s">
        <v>370</v>
      </c>
      <c r="EJ6" s="266" t="s">
        <v>370</v>
      </c>
      <c r="EK6" s="266" t="s">
        <v>370</v>
      </c>
      <c r="EL6" s="266" t="s">
        <v>370</v>
      </c>
      <c r="EM6" s="266" t="s">
        <v>370</v>
      </c>
      <c r="EN6" s="266" t="s">
        <v>370</v>
      </c>
      <c r="EO6" s="266" t="s">
        <v>370</v>
      </c>
      <c r="EP6" s="266" t="s">
        <v>370</v>
      </c>
      <c r="EQ6" s="266" t="s">
        <v>448</v>
      </c>
      <c r="ER6" s="266" t="s">
        <v>448</v>
      </c>
      <c r="ES6" s="266" t="s">
        <v>448</v>
      </c>
      <c r="ET6" s="266" t="s">
        <v>448</v>
      </c>
      <c r="EU6" s="266" t="s">
        <v>448</v>
      </c>
      <c r="EV6" s="266" t="s">
        <v>448</v>
      </c>
      <c r="EW6" s="266" t="s">
        <v>448</v>
      </c>
      <c r="EX6" s="266" t="s">
        <v>448</v>
      </c>
      <c r="EY6" s="284" t="s">
        <v>38</v>
      </c>
      <c r="EZ6" s="284" t="s">
        <v>38</v>
      </c>
      <c r="FA6" s="284" t="s">
        <v>38</v>
      </c>
      <c r="FB6" s="284" t="s">
        <v>38</v>
      </c>
      <c r="FC6" s="284" t="s">
        <v>38</v>
      </c>
      <c r="FD6" s="284" t="s">
        <v>38</v>
      </c>
      <c r="FE6" s="284" t="s">
        <v>38</v>
      </c>
      <c r="FF6" s="284" t="s">
        <v>38</v>
      </c>
      <c r="FG6" s="266" t="s">
        <v>404</v>
      </c>
      <c r="FH6" s="266" t="s">
        <v>404</v>
      </c>
      <c r="FI6" s="266" t="s">
        <v>404</v>
      </c>
      <c r="FJ6" s="266" t="s">
        <v>404</v>
      </c>
      <c r="FK6" s="266" t="s">
        <v>404</v>
      </c>
      <c r="FL6" s="266" t="s">
        <v>404</v>
      </c>
      <c r="FM6" s="266" t="s">
        <v>404</v>
      </c>
      <c r="FN6" s="266" t="s">
        <v>404</v>
      </c>
      <c r="FO6" s="266" t="s">
        <v>354</v>
      </c>
      <c r="FP6" s="266" t="s">
        <v>354</v>
      </c>
      <c r="FQ6" s="266" t="s">
        <v>354</v>
      </c>
      <c r="FR6" s="266" t="s">
        <v>354</v>
      </c>
      <c r="FS6" s="266" t="s">
        <v>354</v>
      </c>
      <c r="FT6" s="266" t="s">
        <v>354</v>
      </c>
      <c r="FU6" s="266" t="s">
        <v>354</v>
      </c>
      <c r="FV6" s="266" t="s">
        <v>354</v>
      </c>
      <c r="FW6" s="266" t="s">
        <v>405</v>
      </c>
      <c r="FX6" s="266" t="s">
        <v>405</v>
      </c>
      <c r="FY6" s="266" t="s">
        <v>405</v>
      </c>
      <c r="FZ6" s="266" t="s">
        <v>405</v>
      </c>
      <c r="GA6" s="266" t="s">
        <v>405</v>
      </c>
      <c r="GB6" s="266" t="s">
        <v>405</v>
      </c>
      <c r="GC6" s="266" t="s">
        <v>405</v>
      </c>
      <c r="GD6" s="266" t="s">
        <v>405</v>
      </c>
      <c r="GE6" s="266"/>
      <c r="GF6" s="266"/>
      <c r="GG6" s="266"/>
      <c r="GH6" s="266"/>
      <c r="GI6" s="266"/>
      <c r="GJ6" s="266"/>
      <c r="GK6" s="266"/>
      <c r="GL6" s="266"/>
      <c r="GM6" s="266" t="s">
        <v>373</v>
      </c>
      <c r="GN6" s="266" t="s">
        <v>397</v>
      </c>
      <c r="GO6" s="266" t="s">
        <v>398</v>
      </c>
      <c r="GP6" s="266" t="s">
        <v>399</v>
      </c>
      <c r="GQ6" s="266" t="s">
        <v>400</v>
      </c>
      <c r="GR6" s="266" t="s">
        <v>401</v>
      </c>
      <c r="GS6" s="266" t="s">
        <v>402</v>
      </c>
      <c r="GT6" s="266" t="s">
        <v>403</v>
      </c>
      <c r="GU6" s="266" t="s">
        <v>389</v>
      </c>
      <c r="GV6" s="266" t="s">
        <v>390</v>
      </c>
      <c r="GW6" s="266" t="s">
        <v>391</v>
      </c>
      <c r="GX6" s="266" t="s">
        <v>392</v>
      </c>
      <c r="GY6" s="266" t="s">
        <v>393</v>
      </c>
      <c r="GZ6" s="266" t="s">
        <v>394</v>
      </c>
      <c r="HA6" s="266" t="s">
        <v>395</v>
      </c>
      <c r="HB6" s="266" t="s">
        <v>396</v>
      </c>
      <c r="HC6" s="284" t="s">
        <v>463</v>
      </c>
      <c r="HD6" s="284" t="s">
        <v>463</v>
      </c>
      <c r="HE6" s="284" t="s">
        <v>463</v>
      </c>
      <c r="HF6" s="284" t="s">
        <v>463</v>
      </c>
      <c r="HG6" s="284" t="s">
        <v>463</v>
      </c>
      <c r="HH6" s="284" t="s">
        <v>463</v>
      </c>
      <c r="HI6" s="284" t="s">
        <v>463</v>
      </c>
      <c r="HJ6" s="284" t="s">
        <v>463</v>
      </c>
      <c r="HK6" s="264" t="s">
        <v>197</v>
      </c>
      <c r="HL6" s="264" t="s">
        <v>201</v>
      </c>
      <c r="HM6" s="264" t="s">
        <v>199</v>
      </c>
      <c r="HN6" s="283" t="s">
        <v>271</v>
      </c>
      <c r="HO6" s="273" t="s">
        <v>198</v>
      </c>
      <c r="HP6" s="273" t="s">
        <v>202</v>
      </c>
      <c r="HQ6" s="273" t="s">
        <v>200</v>
      </c>
      <c r="HR6" s="288" t="s">
        <v>200</v>
      </c>
      <c r="HS6" s="266" t="s">
        <v>412</v>
      </c>
      <c r="HT6" s="266" t="s">
        <v>413</v>
      </c>
      <c r="HU6" s="266" t="s">
        <v>207</v>
      </c>
      <c r="HV6" s="266" t="s">
        <v>272</v>
      </c>
      <c r="HW6" s="266" t="s">
        <v>208</v>
      </c>
      <c r="HX6" s="266" t="s">
        <v>414</v>
      </c>
      <c r="HY6" s="266" t="s">
        <v>287</v>
      </c>
      <c r="HZ6" s="266" t="s">
        <v>18</v>
      </c>
      <c r="IA6" s="266" t="s">
        <v>416</v>
      </c>
      <c r="IB6" s="266" t="s">
        <v>415</v>
      </c>
      <c r="IC6" s="266" t="s">
        <v>416</v>
      </c>
      <c r="ID6" s="266" t="s">
        <v>415</v>
      </c>
      <c r="IE6" s="266" t="s">
        <v>338</v>
      </c>
      <c r="IF6" s="266" t="s">
        <v>287</v>
      </c>
      <c r="IG6" s="266" t="s">
        <v>18</v>
      </c>
      <c r="IH6" s="266" t="s">
        <v>416</v>
      </c>
      <c r="II6" s="266" t="s">
        <v>415</v>
      </c>
      <c r="IJ6" s="266" t="s">
        <v>416</v>
      </c>
      <c r="IK6" s="266" t="s">
        <v>415</v>
      </c>
      <c r="IL6" s="284" t="s">
        <v>338</v>
      </c>
      <c r="IM6" s="284" t="s">
        <v>287</v>
      </c>
      <c r="IN6" s="284" t="s">
        <v>18</v>
      </c>
      <c r="IO6" s="284" t="s">
        <v>416</v>
      </c>
      <c r="IP6" s="284" t="s">
        <v>415</v>
      </c>
      <c r="IQ6" s="284" t="s">
        <v>416</v>
      </c>
      <c r="IR6" s="284" t="s">
        <v>415</v>
      </c>
      <c r="IS6" s="266" t="s">
        <v>414</v>
      </c>
      <c r="IT6" s="266" t="s">
        <v>287</v>
      </c>
      <c r="IU6" s="266" t="s">
        <v>18</v>
      </c>
      <c r="IV6" s="266" t="s">
        <v>416</v>
      </c>
      <c r="IW6" s="266" t="s">
        <v>415</v>
      </c>
      <c r="IX6" s="266" t="s">
        <v>416</v>
      </c>
      <c r="IY6" s="266" t="s">
        <v>415</v>
      </c>
      <c r="IZ6" s="266" t="s">
        <v>414</v>
      </c>
      <c r="JA6" s="266" t="s">
        <v>287</v>
      </c>
      <c r="JB6" s="266" t="s">
        <v>18</v>
      </c>
      <c r="JC6" s="266" t="s">
        <v>416</v>
      </c>
      <c r="JD6" s="266" t="s">
        <v>415</v>
      </c>
      <c r="JE6" s="266" t="s">
        <v>416</v>
      </c>
      <c r="JF6" s="266" t="s">
        <v>415</v>
      </c>
      <c r="JG6" s="266" t="s">
        <v>414</v>
      </c>
      <c r="JH6" s="266" t="s">
        <v>287</v>
      </c>
      <c r="JI6" s="266" t="s">
        <v>18</v>
      </c>
      <c r="JJ6" s="266" t="s">
        <v>416</v>
      </c>
      <c r="JK6" s="266" t="s">
        <v>415</v>
      </c>
      <c r="JL6" s="266" t="s">
        <v>416</v>
      </c>
      <c r="JM6" s="266" t="s">
        <v>415</v>
      </c>
      <c r="JN6" s="266" t="s">
        <v>414</v>
      </c>
      <c r="JO6" s="266" t="s">
        <v>287</v>
      </c>
      <c r="JP6" s="266" t="s">
        <v>18</v>
      </c>
      <c r="JQ6" s="266" t="s">
        <v>416</v>
      </c>
      <c r="JR6" s="266" t="s">
        <v>415</v>
      </c>
      <c r="JS6" s="266" t="s">
        <v>416</v>
      </c>
      <c r="JT6" s="266" t="s">
        <v>415</v>
      </c>
      <c r="JU6" s="266" t="s">
        <v>414</v>
      </c>
      <c r="JV6" s="266" t="s">
        <v>287</v>
      </c>
      <c r="JW6" s="266" t="s">
        <v>18</v>
      </c>
      <c r="JX6" s="266" t="s">
        <v>416</v>
      </c>
      <c r="JY6" s="266" t="s">
        <v>415</v>
      </c>
      <c r="JZ6" s="266" t="s">
        <v>416</v>
      </c>
      <c r="KA6" s="266" t="s">
        <v>415</v>
      </c>
      <c r="KB6" s="266" t="s">
        <v>414</v>
      </c>
      <c r="KC6" s="266" t="s">
        <v>287</v>
      </c>
      <c r="KD6" s="266" t="s">
        <v>18</v>
      </c>
      <c r="KE6" s="266" t="s">
        <v>416</v>
      </c>
      <c r="KF6" s="266" t="s">
        <v>415</v>
      </c>
      <c r="KG6" s="266" t="s">
        <v>416</v>
      </c>
      <c r="KH6" s="266" t="s">
        <v>415</v>
      </c>
      <c r="KI6" s="266" t="s">
        <v>414</v>
      </c>
      <c r="KJ6" s="266" t="s">
        <v>287</v>
      </c>
      <c r="KK6" s="266" t="s">
        <v>18</v>
      </c>
      <c r="KL6" s="266" t="s">
        <v>416</v>
      </c>
      <c r="KM6" s="266" t="s">
        <v>415</v>
      </c>
      <c r="KN6" s="266" t="s">
        <v>416</v>
      </c>
      <c r="KO6" s="266" t="s">
        <v>415</v>
      </c>
      <c r="KP6" s="266" t="s">
        <v>418</v>
      </c>
      <c r="KQ6" s="266" t="s">
        <v>419</v>
      </c>
      <c r="KR6" s="266" t="s">
        <v>287</v>
      </c>
      <c r="KS6" s="266" t="s">
        <v>18</v>
      </c>
      <c r="KT6" s="266" t="s">
        <v>416</v>
      </c>
      <c r="KU6" s="266" t="s">
        <v>415</v>
      </c>
      <c r="KV6" s="266" t="s">
        <v>416</v>
      </c>
      <c r="KW6" s="266" t="s">
        <v>415</v>
      </c>
      <c r="KX6" s="266" t="s">
        <v>418</v>
      </c>
      <c r="KY6" s="266" t="s">
        <v>419</v>
      </c>
      <c r="KZ6" s="266" t="s">
        <v>287</v>
      </c>
      <c r="LA6" s="284" t="s">
        <v>18</v>
      </c>
      <c r="LB6" s="284" t="s">
        <v>416</v>
      </c>
      <c r="LC6" s="284" t="s">
        <v>415</v>
      </c>
      <c r="LD6" s="284" t="s">
        <v>416</v>
      </c>
      <c r="LE6" s="284" t="s">
        <v>415</v>
      </c>
      <c r="LF6" s="284" t="s">
        <v>418</v>
      </c>
      <c r="LG6" s="284" t="s">
        <v>419</v>
      </c>
      <c r="LH6" s="284" t="s">
        <v>287</v>
      </c>
      <c r="LI6" s="266" t="s">
        <v>418</v>
      </c>
      <c r="LJ6" s="266" t="s">
        <v>419</v>
      </c>
      <c r="LK6" s="266" t="s">
        <v>287</v>
      </c>
      <c r="LL6" s="266" t="s">
        <v>418</v>
      </c>
      <c r="LM6" s="266" t="s">
        <v>419</v>
      </c>
      <c r="LN6" s="266" t="s">
        <v>287</v>
      </c>
      <c r="LO6" s="266" t="s">
        <v>418</v>
      </c>
      <c r="LP6" s="266" t="s">
        <v>419</v>
      </c>
      <c r="LQ6" s="266" t="s">
        <v>287</v>
      </c>
      <c r="LR6" s="266" t="s">
        <v>418</v>
      </c>
      <c r="LS6" s="266" t="s">
        <v>419</v>
      </c>
      <c r="LT6" s="266" t="s">
        <v>287</v>
      </c>
      <c r="LU6" s="266" t="s">
        <v>418</v>
      </c>
      <c r="LV6" s="266" t="s">
        <v>419</v>
      </c>
      <c r="LW6" s="266" t="s">
        <v>287</v>
      </c>
      <c r="LX6" s="266" t="s">
        <v>418</v>
      </c>
      <c r="LY6" s="266" t="s">
        <v>419</v>
      </c>
      <c r="LZ6" s="266" t="s">
        <v>287</v>
      </c>
      <c r="MA6" s="266" t="s">
        <v>418</v>
      </c>
      <c r="MB6" s="266" t="s">
        <v>419</v>
      </c>
      <c r="MC6" s="266" t="s">
        <v>287</v>
      </c>
      <c r="MD6" s="266" t="s">
        <v>418</v>
      </c>
      <c r="ME6" s="266" t="s">
        <v>419</v>
      </c>
      <c r="MF6" s="266" t="s">
        <v>287</v>
      </c>
      <c r="MG6" s="284" t="s">
        <v>418</v>
      </c>
      <c r="MH6" s="284" t="s">
        <v>419</v>
      </c>
      <c r="MI6" s="284" t="s">
        <v>287</v>
      </c>
      <c r="MJ6" s="284" t="s">
        <v>418</v>
      </c>
      <c r="MK6" s="284" t="s">
        <v>419</v>
      </c>
      <c r="ML6" s="284" t="s">
        <v>287</v>
      </c>
      <c r="MM6" s="284" t="s">
        <v>418</v>
      </c>
      <c r="MN6" s="284" t="s">
        <v>419</v>
      </c>
      <c r="MO6" s="284" t="s">
        <v>287</v>
      </c>
      <c r="MP6" s="284" t="s">
        <v>418</v>
      </c>
      <c r="MQ6" s="284" t="s">
        <v>419</v>
      </c>
      <c r="MR6" s="284" t="s">
        <v>287</v>
      </c>
      <c r="MS6" s="284" t="s">
        <v>418</v>
      </c>
      <c r="MT6" s="284" t="s">
        <v>419</v>
      </c>
      <c r="MU6" s="284" t="s">
        <v>287</v>
      </c>
      <c r="MV6" s="284" t="s">
        <v>418</v>
      </c>
      <c r="MW6" s="284" t="s">
        <v>419</v>
      </c>
      <c r="MX6" s="284" t="s">
        <v>287</v>
      </c>
      <c r="MY6" s="266" t="s">
        <v>135</v>
      </c>
      <c r="MZ6" s="266" t="s">
        <v>99</v>
      </c>
      <c r="NA6" s="266" t="s">
        <v>287</v>
      </c>
      <c r="NB6" s="266" t="s">
        <v>18</v>
      </c>
      <c r="NC6" s="266" t="s">
        <v>416</v>
      </c>
      <c r="ND6" s="266" t="s">
        <v>415</v>
      </c>
      <c r="NE6" s="266" t="s">
        <v>416</v>
      </c>
      <c r="NF6" s="266" t="s">
        <v>415</v>
      </c>
      <c r="NG6" s="264" t="s">
        <v>197</v>
      </c>
      <c r="NH6" s="264" t="s">
        <v>201</v>
      </c>
      <c r="NI6" s="264" t="s">
        <v>199</v>
      </c>
      <c r="NJ6" s="275" t="s">
        <v>198</v>
      </c>
      <c r="NK6" s="275" t="s">
        <v>202</v>
      </c>
      <c r="NL6" s="275" t="s">
        <v>200</v>
      </c>
      <c r="NM6" s="266" t="s">
        <v>412</v>
      </c>
      <c r="NN6" s="266" t="s">
        <v>413</v>
      </c>
      <c r="NO6" s="266" t="s">
        <v>207</v>
      </c>
      <c r="NP6" s="266" t="s">
        <v>272</v>
      </c>
      <c r="NQ6" s="266" t="s">
        <v>208</v>
      </c>
      <c r="NR6" s="266" t="s">
        <v>414</v>
      </c>
      <c r="NS6" s="266" t="s">
        <v>287</v>
      </c>
      <c r="NT6" s="266" t="s">
        <v>18</v>
      </c>
      <c r="NU6" s="266" t="s">
        <v>416</v>
      </c>
      <c r="NV6" s="266" t="s">
        <v>415</v>
      </c>
      <c r="NW6" s="266" t="s">
        <v>416</v>
      </c>
      <c r="NX6" s="266" t="s">
        <v>415</v>
      </c>
      <c r="NY6" s="266" t="s">
        <v>338</v>
      </c>
      <c r="NZ6" s="266" t="s">
        <v>287</v>
      </c>
      <c r="OA6" s="266" t="s">
        <v>18</v>
      </c>
      <c r="OB6" s="266" t="s">
        <v>416</v>
      </c>
      <c r="OC6" s="266" t="s">
        <v>415</v>
      </c>
      <c r="OD6" s="266" t="s">
        <v>416</v>
      </c>
      <c r="OE6" s="266" t="s">
        <v>415</v>
      </c>
      <c r="OF6" s="266" t="s">
        <v>414</v>
      </c>
      <c r="OG6" s="266" t="s">
        <v>287</v>
      </c>
      <c r="OH6" s="266" t="s">
        <v>18</v>
      </c>
      <c r="OI6" s="266" t="s">
        <v>416</v>
      </c>
      <c r="OJ6" s="266" t="s">
        <v>415</v>
      </c>
      <c r="OK6" s="266" t="s">
        <v>416</v>
      </c>
      <c r="OL6" s="266" t="s">
        <v>415</v>
      </c>
      <c r="OM6" s="266" t="s">
        <v>414</v>
      </c>
      <c r="ON6" s="266" t="s">
        <v>287</v>
      </c>
      <c r="OO6" s="266" t="s">
        <v>18</v>
      </c>
      <c r="OP6" s="266" t="s">
        <v>416</v>
      </c>
      <c r="OQ6" s="266" t="s">
        <v>415</v>
      </c>
      <c r="OR6" s="266" t="s">
        <v>416</v>
      </c>
      <c r="OS6" s="266" t="s">
        <v>415</v>
      </c>
      <c r="OT6" s="266" t="s">
        <v>414</v>
      </c>
      <c r="OU6" s="266" t="s">
        <v>287</v>
      </c>
      <c r="OV6" s="266" t="s">
        <v>18</v>
      </c>
      <c r="OW6" s="266" t="s">
        <v>416</v>
      </c>
      <c r="OX6" s="266" t="s">
        <v>415</v>
      </c>
      <c r="OY6" s="266" t="s">
        <v>416</v>
      </c>
      <c r="OZ6" s="266" t="s">
        <v>415</v>
      </c>
      <c r="PA6" s="266" t="s">
        <v>414</v>
      </c>
      <c r="PB6" s="266" t="s">
        <v>287</v>
      </c>
      <c r="PC6" s="266" t="s">
        <v>18</v>
      </c>
      <c r="PD6" s="266" t="s">
        <v>416</v>
      </c>
      <c r="PE6" s="266" t="s">
        <v>415</v>
      </c>
      <c r="PF6" s="266" t="s">
        <v>416</v>
      </c>
      <c r="PG6" s="266" t="s">
        <v>415</v>
      </c>
      <c r="PH6" s="284" t="s">
        <v>414</v>
      </c>
      <c r="PI6" s="284" t="s">
        <v>287</v>
      </c>
      <c r="PJ6" s="284" t="s">
        <v>18</v>
      </c>
      <c r="PK6" s="284" t="s">
        <v>416</v>
      </c>
      <c r="PL6" s="284" t="s">
        <v>415</v>
      </c>
      <c r="PM6" s="284" t="s">
        <v>416</v>
      </c>
      <c r="PN6" s="284" t="s">
        <v>415</v>
      </c>
      <c r="PO6" s="266" t="s">
        <v>414</v>
      </c>
      <c r="PP6" s="266" t="s">
        <v>287</v>
      </c>
      <c r="PQ6" s="266" t="s">
        <v>18</v>
      </c>
      <c r="PR6" s="266" t="s">
        <v>416</v>
      </c>
      <c r="PS6" s="266" t="s">
        <v>415</v>
      </c>
      <c r="PT6" s="266" t="s">
        <v>416</v>
      </c>
      <c r="PU6" s="266" t="s">
        <v>415</v>
      </c>
      <c r="PV6" s="266" t="s">
        <v>418</v>
      </c>
      <c r="PW6" s="266" t="s">
        <v>419</v>
      </c>
      <c r="PX6" s="266" t="s">
        <v>287</v>
      </c>
      <c r="PY6" s="266" t="s">
        <v>18</v>
      </c>
      <c r="PZ6" s="266" t="s">
        <v>416</v>
      </c>
      <c r="QA6" s="266" t="s">
        <v>415</v>
      </c>
      <c r="QB6" s="266" t="s">
        <v>416</v>
      </c>
      <c r="QC6" s="266" t="s">
        <v>415</v>
      </c>
      <c r="QD6" s="266" t="s">
        <v>418</v>
      </c>
      <c r="QE6" s="266" t="s">
        <v>419</v>
      </c>
      <c r="QF6" s="266" t="s">
        <v>287</v>
      </c>
      <c r="QG6" s="266" t="s">
        <v>18</v>
      </c>
      <c r="QH6" s="266" t="s">
        <v>418</v>
      </c>
      <c r="QI6" s="266" t="s">
        <v>419</v>
      </c>
      <c r="QJ6" s="266" t="s">
        <v>287</v>
      </c>
      <c r="QK6" s="266" t="s">
        <v>418</v>
      </c>
      <c r="QL6" s="266" t="s">
        <v>419</v>
      </c>
      <c r="QM6" s="266" t="s">
        <v>287</v>
      </c>
      <c r="QN6" s="266" t="s">
        <v>418</v>
      </c>
      <c r="QO6" s="266" t="s">
        <v>419</v>
      </c>
      <c r="QP6" s="266" t="s">
        <v>287</v>
      </c>
      <c r="QQ6" s="266" t="s">
        <v>418</v>
      </c>
      <c r="QR6" s="266" t="s">
        <v>419</v>
      </c>
      <c r="QS6" s="266" t="s">
        <v>287</v>
      </c>
      <c r="QT6" s="266" t="s">
        <v>418</v>
      </c>
      <c r="QU6" s="266" t="s">
        <v>419</v>
      </c>
      <c r="QV6" s="266" t="s">
        <v>287</v>
      </c>
      <c r="QW6" s="266" t="s">
        <v>418</v>
      </c>
      <c r="QX6" s="266" t="s">
        <v>419</v>
      </c>
      <c r="QY6" s="266" t="s">
        <v>287</v>
      </c>
      <c r="QZ6" s="266" t="s">
        <v>418</v>
      </c>
      <c r="RA6" s="266" t="s">
        <v>419</v>
      </c>
      <c r="RB6" s="266" t="s">
        <v>287</v>
      </c>
      <c r="RC6" s="266" t="s">
        <v>418</v>
      </c>
      <c r="RD6" s="266" t="s">
        <v>419</v>
      </c>
      <c r="RE6" s="266" t="s">
        <v>287</v>
      </c>
      <c r="RF6" s="266" t="s">
        <v>135</v>
      </c>
      <c r="RG6" s="266" t="s">
        <v>99</v>
      </c>
      <c r="RH6" s="266" t="s">
        <v>287</v>
      </c>
      <c r="RI6" s="266" t="s">
        <v>18</v>
      </c>
      <c r="RJ6" s="266" t="s">
        <v>416</v>
      </c>
      <c r="RK6" s="266" t="s">
        <v>415</v>
      </c>
      <c r="RL6" s="266" t="s">
        <v>416</v>
      </c>
      <c r="RM6" s="266" t="s">
        <v>415</v>
      </c>
      <c r="RN6" s="266" t="s">
        <v>424</v>
      </c>
      <c r="RO6" s="266" t="s">
        <v>425</v>
      </c>
      <c r="RP6" s="266" t="s">
        <v>287</v>
      </c>
      <c r="RQ6" s="266" t="s">
        <v>18</v>
      </c>
      <c r="RR6" s="266" t="s">
        <v>416</v>
      </c>
      <c r="RS6" s="266" t="s">
        <v>415</v>
      </c>
      <c r="RT6" s="266" t="s">
        <v>416</v>
      </c>
      <c r="RU6" s="266" t="s">
        <v>415</v>
      </c>
      <c r="RV6" s="266" t="s">
        <v>424</v>
      </c>
      <c r="RW6" s="266" t="s">
        <v>425</v>
      </c>
      <c r="RX6" s="266" t="s">
        <v>287</v>
      </c>
      <c r="RY6" s="266" t="s">
        <v>18</v>
      </c>
      <c r="RZ6" s="266" t="s">
        <v>416</v>
      </c>
      <c r="SA6" s="266" t="s">
        <v>415</v>
      </c>
      <c r="SB6" s="266" t="s">
        <v>416</v>
      </c>
      <c r="SC6" s="266" t="s">
        <v>415</v>
      </c>
      <c r="SD6" s="266" t="s">
        <v>424</v>
      </c>
      <c r="SE6" s="266" t="s">
        <v>425</v>
      </c>
      <c r="SF6" s="266" t="s">
        <v>287</v>
      </c>
      <c r="SG6" s="266" t="s">
        <v>18</v>
      </c>
      <c r="SH6" s="266" t="s">
        <v>416</v>
      </c>
      <c r="SI6" s="266" t="s">
        <v>415</v>
      </c>
      <c r="SJ6" s="266" t="s">
        <v>416</v>
      </c>
      <c r="SK6" s="266" t="s">
        <v>415</v>
      </c>
      <c r="SL6" s="266" t="s">
        <v>424</v>
      </c>
      <c r="SM6" s="266" t="s">
        <v>425</v>
      </c>
      <c r="SN6" s="266" t="s">
        <v>287</v>
      </c>
      <c r="SO6" s="266" t="s">
        <v>18</v>
      </c>
      <c r="SP6" s="266" t="s">
        <v>416</v>
      </c>
      <c r="SQ6" s="266" t="s">
        <v>415</v>
      </c>
      <c r="SR6" s="266" t="s">
        <v>416</v>
      </c>
      <c r="SS6" s="266" t="s">
        <v>415</v>
      </c>
      <c r="ST6" s="266" t="s">
        <v>424</v>
      </c>
      <c r="SU6" s="266" t="s">
        <v>425</v>
      </c>
      <c r="SV6" s="266" t="s">
        <v>287</v>
      </c>
      <c r="SW6" s="266" t="s">
        <v>18</v>
      </c>
      <c r="SX6" s="266" t="s">
        <v>416</v>
      </c>
      <c r="SY6" s="266" t="s">
        <v>415</v>
      </c>
      <c r="SZ6" s="266" t="s">
        <v>416</v>
      </c>
      <c r="TA6" s="266" t="s">
        <v>415</v>
      </c>
      <c r="TB6" s="266" t="s">
        <v>424</v>
      </c>
      <c r="TC6" s="266" t="s">
        <v>425</v>
      </c>
      <c r="TD6" s="266" t="s">
        <v>287</v>
      </c>
      <c r="TE6" s="266" t="s">
        <v>18</v>
      </c>
      <c r="TF6" s="266" t="s">
        <v>416</v>
      </c>
      <c r="TG6" s="266" t="s">
        <v>415</v>
      </c>
      <c r="TH6" s="266" t="s">
        <v>416</v>
      </c>
      <c r="TI6" s="266" t="s">
        <v>415</v>
      </c>
      <c r="TJ6" s="266" t="s">
        <v>424</v>
      </c>
      <c r="TK6" s="266" t="s">
        <v>425</v>
      </c>
      <c r="TL6" s="266" t="s">
        <v>287</v>
      </c>
      <c r="TM6" s="266" t="s">
        <v>18</v>
      </c>
      <c r="TN6" s="266" t="s">
        <v>416</v>
      </c>
      <c r="TO6" s="266" t="s">
        <v>415</v>
      </c>
      <c r="TP6" s="266" t="s">
        <v>416</v>
      </c>
      <c r="TQ6" s="266" t="s">
        <v>415</v>
      </c>
      <c r="TR6" s="266" t="s">
        <v>424</v>
      </c>
      <c r="TS6" s="266" t="s">
        <v>425</v>
      </c>
      <c r="TT6" s="266" t="s">
        <v>287</v>
      </c>
      <c r="TU6" s="266" t="s">
        <v>18</v>
      </c>
      <c r="TV6" s="266" t="s">
        <v>416</v>
      </c>
      <c r="TW6" s="266" t="s">
        <v>415</v>
      </c>
      <c r="TX6" s="266" t="s">
        <v>416</v>
      </c>
      <c r="TY6" s="266" t="s">
        <v>415</v>
      </c>
      <c r="TZ6" s="266" t="s">
        <v>424</v>
      </c>
      <c r="UA6" s="266" t="s">
        <v>425</v>
      </c>
      <c r="UB6" s="266" t="s">
        <v>287</v>
      </c>
      <c r="UC6" s="266" t="s">
        <v>18</v>
      </c>
      <c r="UD6" s="266" t="s">
        <v>416</v>
      </c>
      <c r="UE6" s="266" t="s">
        <v>415</v>
      </c>
      <c r="UF6" s="266" t="s">
        <v>416</v>
      </c>
      <c r="UG6" s="266" t="s">
        <v>415</v>
      </c>
      <c r="UH6" s="266" t="s">
        <v>424</v>
      </c>
      <c r="UI6" s="266" t="s">
        <v>425</v>
      </c>
      <c r="UJ6" s="266" t="s">
        <v>287</v>
      </c>
      <c r="UK6" s="266" t="s">
        <v>18</v>
      </c>
      <c r="UL6" s="266" t="s">
        <v>416</v>
      </c>
      <c r="UM6" s="266" t="s">
        <v>415</v>
      </c>
      <c r="UN6" s="266" t="s">
        <v>416</v>
      </c>
      <c r="UO6" s="266" t="s">
        <v>415</v>
      </c>
      <c r="UP6" s="266" t="s">
        <v>424</v>
      </c>
      <c r="UQ6" s="266" t="s">
        <v>425</v>
      </c>
      <c r="UR6" s="266" t="s">
        <v>287</v>
      </c>
      <c r="US6" s="266" t="s">
        <v>424</v>
      </c>
      <c r="UT6" s="266" t="s">
        <v>425</v>
      </c>
      <c r="UU6" s="266" t="s">
        <v>287</v>
      </c>
      <c r="UV6" s="266" t="s">
        <v>424</v>
      </c>
      <c r="UW6" s="266" t="s">
        <v>425</v>
      </c>
      <c r="UX6" s="266" t="s">
        <v>287</v>
      </c>
      <c r="UY6" s="264" t="s">
        <v>104</v>
      </c>
      <c r="UZ6" s="264" t="s">
        <v>106</v>
      </c>
      <c r="VA6" s="264" t="s">
        <v>108</v>
      </c>
      <c r="VB6" s="264" t="s">
        <v>110</v>
      </c>
      <c r="VC6" s="264" t="s">
        <v>112</v>
      </c>
      <c r="VD6" s="264" t="s">
        <v>114</v>
      </c>
      <c r="VE6" s="264" t="s">
        <v>116</v>
      </c>
      <c r="VF6" s="264" t="s">
        <v>118</v>
      </c>
      <c r="VG6" s="266" t="s">
        <v>220</v>
      </c>
      <c r="VH6" s="264" t="s">
        <v>122</v>
      </c>
      <c r="VI6" s="264" t="s">
        <v>124</v>
      </c>
      <c r="VJ6" s="264" t="s">
        <v>125</v>
      </c>
      <c r="VK6" s="264" t="s">
        <v>108</v>
      </c>
      <c r="VL6" s="264" t="s">
        <v>127</v>
      </c>
      <c r="VM6" s="264" t="s">
        <v>129</v>
      </c>
      <c r="VN6" s="264" t="s">
        <v>130</v>
      </c>
      <c r="VO6" s="264" t="s">
        <v>132</v>
      </c>
      <c r="VP6" s="264" t="s">
        <v>134</v>
      </c>
      <c r="VQ6" s="264" t="s">
        <v>220</v>
      </c>
      <c r="VR6" s="264" t="s">
        <v>105</v>
      </c>
      <c r="VS6" s="264" t="s">
        <v>224</v>
      </c>
      <c r="VT6" s="264" t="s">
        <v>109</v>
      </c>
      <c r="VU6" s="264" t="s">
        <v>111</v>
      </c>
      <c r="VV6" s="264" t="s">
        <v>113</v>
      </c>
      <c r="VW6" s="264" t="s">
        <v>115</v>
      </c>
      <c r="VX6" s="264" t="s">
        <v>117</v>
      </c>
      <c r="VY6" s="264" t="s">
        <v>119</v>
      </c>
      <c r="VZ6" s="264" t="s">
        <v>120</v>
      </c>
      <c r="WA6" s="264" t="s">
        <v>121</v>
      </c>
      <c r="WB6" s="264" t="s">
        <v>123</v>
      </c>
      <c r="WC6" s="264" t="s">
        <v>220</v>
      </c>
      <c r="WD6" s="264" t="s">
        <v>126</v>
      </c>
      <c r="WE6" s="264" t="s">
        <v>128</v>
      </c>
      <c r="WF6" s="264" t="s">
        <v>107</v>
      </c>
      <c r="WG6" s="264" t="s">
        <v>131</v>
      </c>
      <c r="WH6" s="264" t="s">
        <v>133</v>
      </c>
      <c r="WI6" s="264" t="s">
        <v>220</v>
      </c>
      <c r="WJ6" s="264" t="s">
        <v>136</v>
      </c>
      <c r="WK6" s="264" t="s">
        <v>138</v>
      </c>
      <c r="WL6" s="264" t="s">
        <v>140</v>
      </c>
      <c r="WM6" s="264" t="s">
        <v>142</v>
      </c>
      <c r="WN6" s="264" t="s">
        <v>144</v>
      </c>
      <c r="WO6" s="264" t="s">
        <v>146</v>
      </c>
      <c r="WP6" s="264" t="s">
        <v>148</v>
      </c>
      <c r="WQ6" s="264" t="s">
        <v>150</v>
      </c>
      <c r="WR6" s="264" t="s">
        <v>152</v>
      </c>
      <c r="WS6" s="264" t="s">
        <v>154</v>
      </c>
      <c r="WT6" s="264" t="s">
        <v>155</v>
      </c>
      <c r="WU6" s="264" t="s">
        <v>156</v>
      </c>
      <c r="WV6" s="264" t="s">
        <v>158</v>
      </c>
      <c r="WW6" s="264" t="s">
        <v>220</v>
      </c>
      <c r="WX6" s="264" t="s">
        <v>140</v>
      </c>
      <c r="WY6" s="264" t="s">
        <v>162</v>
      </c>
      <c r="WZ6" s="264" t="s">
        <v>163</v>
      </c>
      <c r="XA6" s="264" t="s">
        <v>164</v>
      </c>
      <c r="XB6" s="264" t="s">
        <v>165</v>
      </c>
      <c r="XC6" s="264" t="s">
        <v>166</v>
      </c>
      <c r="XD6" s="264" t="s">
        <v>220</v>
      </c>
      <c r="XE6" s="276" t="s">
        <v>137</v>
      </c>
      <c r="XF6" s="276" t="s">
        <v>139</v>
      </c>
      <c r="XG6" s="276" t="s">
        <v>141</v>
      </c>
      <c r="XH6" s="277" t="s">
        <v>143</v>
      </c>
      <c r="XI6" s="276" t="s">
        <v>145</v>
      </c>
      <c r="XJ6" s="276" t="s">
        <v>147</v>
      </c>
      <c r="XK6" s="276" t="s">
        <v>149</v>
      </c>
      <c r="XL6" s="276" t="s">
        <v>151</v>
      </c>
      <c r="XM6" s="276" t="s">
        <v>153</v>
      </c>
      <c r="XN6" s="264" t="s">
        <v>220</v>
      </c>
      <c r="XO6" s="276" t="s">
        <v>157</v>
      </c>
      <c r="XP6" s="276" t="s">
        <v>159</v>
      </c>
      <c r="XQ6" s="276" t="s">
        <v>160</v>
      </c>
      <c r="XR6" s="276" t="s">
        <v>161</v>
      </c>
      <c r="XS6" s="266" t="s">
        <v>220</v>
      </c>
      <c r="XT6" s="264" t="s">
        <v>167</v>
      </c>
      <c r="XU6" s="264" t="s">
        <v>169</v>
      </c>
      <c r="XV6" s="264" t="s">
        <v>171</v>
      </c>
      <c r="XW6" s="264" t="s">
        <v>173</v>
      </c>
      <c r="XX6" s="264" t="s">
        <v>175</v>
      </c>
      <c r="XY6" s="264" t="s">
        <v>177</v>
      </c>
      <c r="XZ6" s="264" t="s">
        <v>179</v>
      </c>
      <c r="YA6" s="264" t="s">
        <v>181</v>
      </c>
      <c r="YB6" s="264" t="s">
        <v>183</v>
      </c>
      <c r="YC6" s="264" t="s">
        <v>185</v>
      </c>
      <c r="YD6" s="264" t="s">
        <v>186</v>
      </c>
      <c r="YE6" s="264" t="s">
        <v>188</v>
      </c>
      <c r="YF6" s="264" t="s">
        <v>187</v>
      </c>
      <c r="YG6" s="264" t="s">
        <v>220</v>
      </c>
      <c r="YH6" s="264" t="s">
        <v>191</v>
      </c>
      <c r="YI6" s="264" t="s">
        <v>192</v>
      </c>
      <c r="YJ6" s="264" t="s">
        <v>193</v>
      </c>
      <c r="YK6" s="264" t="s">
        <v>220</v>
      </c>
      <c r="YL6" s="264" t="s">
        <v>168</v>
      </c>
      <c r="YM6" s="264" t="s">
        <v>170</v>
      </c>
      <c r="YN6" s="264" t="s">
        <v>172</v>
      </c>
      <c r="YO6" s="264" t="s">
        <v>174</v>
      </c>
      <c r="YP6" s="264" t="s">
        <v>176</v>
      </c>
      <c r="YQ6" s="264" t="s">
        <v>178</v>
      </c>
      <c r="YR6" s="264" t="s">
        <v>180</v>
      </c>
      <c r="YS6" s="264" t="s">
        <v>182</v>
      </c>
      <c r="YT6" s="264" t="s">
        <v>184</v>
      </c>
      <c r="YU6" s="264" t="s">
        <v>156</v>
      </c>
      <c r="YV6" s="264" t="s">
        <v>187</v>
      </c>
      <c r="YW6" s="264" t="s">
        <v>220</v>
      </c>
      <c r="YX6" s="264" t="s">
        <v>189</v>
      </c>
      <c r="YY6" s="264" t="s">
        <v>190</v>
      </c>
      <c r="YZ6" s="264" t="s">
        <v>220</v>
      </c>
      <c r="ZA6" s="266" t="s">
        <v>358</v>
      </c>
      <c r="ZB6" s="266" t="s">
        <v>442</v>
      </c>
      <c r="ZC6" s="266" t="s">
        <v>10</v>
      </c>
      <c r="ZD6" s="266" t="s">
        <v>11</v>
      </c>
      <c r="ZE6" s="266" t="s">
        <v>12</v>
      </c>
      <c r="ZF6" s="266" t="s">
        <v>10</v>
      </c>
      <c r="ZG6" s="266" t="s">
        <v>11</v>
      </c>
      <c r="ZH6" s="266" t="s">
        <v>12</v>
      </c>
      <c r="ZI6" s="266" t="s">
        <v>10</v>
      </c>
      <c r="ZJ6" s="266" t="s">
        <v>11</v>
      </c>
      <c r="ZK6" s="266" t="s">
        <v>12</v>
      </c>
      <c r="ZL6" s="266" t="s">
        <v>340</v>
      </c>
      <c r="ZM6" s="266" t="s">
        <v>341</v>
      </c>
      <c r="ZN6" s="266" t="s">
        <v>358</v>
      </c>
      <c r="ZO6" s="266" t="s">
        <v>357</v>
      </c>
      <c r="ZP6" s="266" t="s">
        <v>10</v>
      </c>
      <c r="ZQ6" s="266" t="s">
        <v>11</v>
      </c>
      <c r="ZR6" s="266" t="s">
        <v>12</v>
      </c>
      <c r="ZS6" s="266" t="s">
        <v>10</v>
      </c>
      <c r="ZT6" s="266" t="s">
        <v>11</v>
      </c>
      <c r="ZU6" s="266" t="s">
        <v>12</v>
      </c>
      <c r="ZV6" s="266" t="s">
        <v>10</v>
      </c>
      <c r="ZW6" s="266" t="s">
        <v>11</v>
      </c>
      <c r="ZX6" s="266" t="s">
        <v>12</v>
      </c>
      <c r="ZY6" s="266" t="s">
        <v>360</v>
      </c>
      <c r="ZZ6" s="266" t="s">
        <v>446</v>
      </c>
    </row>
    <row r="7" spans="1:702" x14ac:dyDescent="0.25">
      <c r="A7" s="270" t="s">
        <v>406</v>
      </c>
      <c r="B7" s="10" t="str">
        <f>IF(Deckblatt!E41="","",Deckblatt!E41)</f>
        <v>O1 (231221)</v>
      </c>
      <c r="C7" s="10" t="s">
        <v>44</v>
      </c>
      <c r="D7" s="265" t="str">
        <f>IF('Allgemeine Angaben'!E17="","",'Allgemeine Angaben'!E17)</f>
        <v/>
      </c>
      <c r="E7" s="265" t="str">
        <f>IF('Allgemeine Angaben'!C19="","",'Allgemeine Angaben'!C19)</f>
        <v/>
      </c>
      <c r="F7" s="265" t="str">
        <f>IF('Allgemeine Angaben'!C20="","",'Allgemeine Angaben'!C20)</f>
        <v/>
      </c>
      <c r="G7" s="265" t="str">
        <f>IF('Allgemeine Angaben'!C21="","",'Allgemeine Angaben'!C21)</f>
        <v/>
      </c>
      <c r="H7" s="265" t="str">
        <f>IF('Allgemeine Angaben'!C22="","",'Allgemeine Angaben'!C22)</f>
        <v/>
      </c>
      <c r="I7" s="265" t="str">
        <f>IF('Allgemeine Angaben'!C23="","",'Allgemeine Angaben'!C23)</f>
        <v/>
      </c>
      <c r="J7" s="10" t="str">
        <f>IF('Allgemeine Angaben'!E26="","",'Allgemeine Angaben'!E26)</f>
        <v/>
      </c>
      <c r="K7" s="10" t="str">
        <f>IF('Allgemeine Angaben'!E27="","",'Allgemeine Angaben'!E27)</f>
        <v/>
      </c>
      <c r="L7" s="10" t="str">
        <f>IF('Allgemeine Angaben'!E28="","",'Allgemeine Angaben'!E28)</f>
        <v/>
      </c>
      <c r="M7" s="10" t="str">
        <f>IF('Allgemeine Angaben'!E29="","",'Allgemeine Angaben'!E29)</f>
        <v/>
      </c>
      <c r="N7" s="10" t="str">
        <f>IF('Allgemeine Angaben'!E30="","",'Allgemeine Angaben'!E30)</f>
        <v/>
      </c>
      <c r="O7" s="10" t="str">
        <f>IF('Allgemeine Angaben'!D33="","",'Allgemeine Angaben'!D33)</f>
        <v/>
      </c>
      <c r="P7" s="10" t="str">
        <f>IF('Allgemeine Angaben'!E33="","",'Allgemeine Angaben'!E33)</f>
        <v/>
      </c>
      <c r="Q7" s="10" t="str">
        <f>IF('Allgemeine Angaben'!F33="","",'Allgemeine Angaben'!F33)</f>
        <v/>
      </c>
      <c r="R7" s="283"/>
      <c r="S7" s="283"/>
      <c r="T7" s="283"/>
      <c r="U7" s="10" t="str">
        <f>IF('Allgemeine Angaben'!D34="","",'Allgemeine Angaben'!D34)</f>
        <v/>
      </c>
      <c r="V7" s="10" t="str">
        <f>IF('Allgemeine Angaben'!E34="","",'Allgemeine Angaben'!E34)</f>
        <v/>
      </c>
      <c r="W7" s="10" t="str">
        <f>IF('Allgemeine Angaben'!F34="","",'Allgemeine Angaben'!F34)</f>
        <v/>
      </c>
      <c r="X7" s="10" t="str">
        <f>IF('Allgemeine Angaben'!D35="","",'Allgemeine Angaben'!D35)</f>
        <v/>
      </c>
      <c r="Y7" s="10" t="str">
        <f>IF('Allgemeine Angaben'!E35="","",'Allgemeine Angaben'!E35)</f>
        <v/>
      </c>
      <c r="Z7" s="10" t="str">
        <f>IF('Allgemeine Angaben'!F35="","",'Allgemeine Angaben'!F35)</f>
        <v/>
      </c>
      <c r="AA7" s="10" t="str">
        <f>IF('Allgemeine Angaben'!D36="","",'Allgemeine Angaben'!D36)</f>
        <v/>
      </c>
      <c r="AB7" s="10" t="str">
        <f>IF('Allgemeine Angaben'!E36="","",'Allgemeine Angaben'!E36)</f>
        <v/>
      </c>
      <c r="AC7" s="10" t="str">
        <f>IF('Allgemeine Angaben'!F36="","",'Allgemeine Angaben'!F36)</f>
        <v/>
      </c>
      <c r="AD7" s="10" t="str">
        <f>IF('Allgemeine Angaben'!D37="","",'Allgemeine Angaben'!D37)</f>
        <v/>
      </c>
      <c r="AE7" s="10" t="str">
        <f>IF('Allgemeine Angaben'!E37="","",'Allgemeine Angaben'!E37)</f>
        <v/>
      </c>
      <c r="AF7" s="10" t="str">
        <f>IF('Allgemeine Angaben'!F37="","",'Allgemeine Angaben'!F37)</f>
        <v/>
      </c>
      <c r="AG7" s="10" t="str">
        <f>IF('Allgemeine Angaben'!D38="","",'Allgemeine Angaben'!D38)</f>
        <v/>
      </c>
      <c r="AH7" s="10" t="str">
        <f>IF('Allgemeine Angaben'!E38="","",'Allgemeine Angaben'!E38)</f>
        <v/>
      </c>
      <c r="AI7" s="10" t="str">
        <f>IF('Allgemeine Angaben'!F38="","",'Allgemeine Angaben'!F38)</f>
        <v/>
      </c>
      <c r="AJ7" s="10" t="str">
        <f>IF('Allgemeine Angaben'!D39="","",'Allgemeine Angaben'!D39)</f>
        <v/>
      </c>
      <c r="AK7" s="10" t="str">
        <f>IF('Allgemeine Angaben'!E39="","",'Allgemeine Angaben'!E39)</f>
        <v/>
      </c>
      <c r="AL7" s="10" t="str">
        <f>IF('Allgemeine Angaben'!F39="","",'Allgemeine Angaben'!F39)</f>
        <v/>
      </c>
      <c r="AM7" s="10" t="str">
        <f>IF('Allgemeine Angaben'!D40="","",'Allgemeine Angaben'!D40)</f>
        <v/>
      </c>
      <c r="AN7" s="10" t="str">
        <f>IF('Allgemeine Angaben'!E40="","",'Allgemeine Angaben'!E40)</f>
        <v/>
      </c>
      <c r="AO7" s="10" t="str">
        <f>IF('Allgemeine Angaben'!F40="","",'Allgemeine Angaben'!F40)</f>
        <v/>
      </c>
      <c r="AP7" s="10" t="str">
        <f>IF('Allgemeine Angaben'!B55="","",'Allgemeine Angaben'!B55)</f>
        <v/>
      </c>
      <c r="AQ7" s="10" t="str">
        <f>IF(Struktur!D26="","",Struktur!D26)</f>
        <v/>
      </c>
      <c r="AR7" s="10" t="str">
        <f>IF(Struktur!E26="","",Struktur!E26)</f>
        <v/>
      </c>
      <c r="AS7" s="10" t="str">
        <f>IF(Struktur!F26="","",Struktur!F26)</f>
        <v/>
      </c>
      <c r="AT7" s="10" t="str">
        <f>IF(Struktur!G26="","",Struktur!G26)</f>
        <v/>
      </c>
      <c r="AU7" s="10" t="str">
        <f>IF(Struktur!I26="","",Struktur!I26)</f>
        <v/>
      </c>
      <c r="AV7" s="10" t="str">
        <f>IF(Struktur!J26="","",Struktur!J26)</f>
        <v/>
      </c>
      <c r="AW7" s="10" t="str">
        <f>IF(Struktur!I27="","",Struktur!I27)</f>
        <v/>
      </c>
      <c r="AX7" s="10" t="str">
        <f>IF(Struktur!J27="","",Struktur!J27)</f>
        <v/>
      </c>
      <c r="AY7" s="10" t="str">
        <f>IF(Struktur!D28="","",Struktur!D28)</f>
        <v/>
      </c>
      <c r="AZ7" s="10" t="str">
        <f>IF(Struktur!E28="","",Struktur!E28)</f>
        <v/>
      </c>
      <c r="BA7" s="10" t="str">
        <f>IF(Struktur!F28="","",Struktur!F28)</f>
        <v/>
      </c>
      <c r="BB7" s="10" t="str">
        <f>IF(Struktur!G28="","",Struktur!G28)</f>
        <v/>
      </c>
      <c r="BC7" s="10" t="str">
        <f>IF(Struktur!I28="","",Struktur!I28)</f>
        <v/>
      </c>
      <c r="BD7" s="10" t="str">
        <f>IF(Struktur!J28="","",Struktur!J28)</f>
        <v/>
      </c>
      <c r="BE7" s="10" t="str">
        <f>IF(Struktur!I29="","",Struktur!I29)</f>
        <v/>
      </c>
      <c r="BF7" s="10" t="str">
        <f>IF(Struktur!J29="","",Struktur!J29)</f>
        <v/>
      </c>
      <c r="BG7" s="10" t="str">
        <f>IF(Struktur!D30="","",Struktur!D30)</f>
        <v/>
      </c>
      <c r="BH7" s="10" t="str">
        <f>IF(Struktur!E30="","",Struktur!E30)</f>
        <v/>
      </c>
      <c r="BI7" s="10" t="str">
        <f>IF(Struktur!F30="","",Struktur!F30)</f>
        <v/>
      </c>
      <c r="BJ7" s="10" t="str">
        <f>IF(Struktur!G30="","",Struktur!G30)</f>
        <v/>
      </c>
      <c r="BK7" s="10" t="str">
        <f>IF(Struktur!I30="","",Struktur!I30)</f>
        <v/>
      </c>
      <c r="BL7" s="10" t="str">
        <f>IF(Struktur!J30="","",Struktur!J30)</f>
        <v/>
      </c>
      <c r="BM7" s="10" t="str">
        <f>IF(Struktur!I31="","",Struktur!I31)</f>
        <v/>
      </c>
      <c r="BN7" s="10" t="str">
        <f>IF(Struktur!J31="","",Struktur!J31)</f>
        <v/>
      </c>
      <c r="BO7" s="10" t="str">
        <f>IF(Struktur!D32="","",Struktur!D32)</f>
        <v/>
      </c>
      <c r="BP7" s="10" t="str">
        <f>IF(Struktur!E32="","",Struktur!E32)</f>
        <v/>
      </c>
      <c r="BQ7" s="10" t="str">
        <f>IF(Struktur!F32="","",Struktur!F32)</f>
        <v/>
      </c>
      <c r="BR7" s="10" t="str">
        <f>IF(Struktur!G32="","",Struktur!G32)</f>
        <v/>
      </c>
      <c r="BS7" s="10" t="str">
        <f>IF(Struktur!I32="","",Struktur!I32)</f>
        <v/>
      </c>
      <c r="BT7" s="10" t="str">
        <f>IF(Struktur!J32="","",Struktur!J32)</f>
        <v/>
      </c>
      <c r="BU7" s="10" t="str">
        <f>IF(Struktur!I33="","",Struktur!I33)</f>
        <v/>
      </c>
      <c r="BV7" s="10" t="str">
        <f>IF(Struktur!J33="","",Struktur!J33)</f>
        <v/>
      </c>
      <c r="BW7" s="10" t="str">
        <f>IF(Struktur!D34="","",Struktur!D34)</f>
        <v/>
      </c>
      <c r="BX7" s="10" t="str">
        <f>IF(Struktur!E34="","",Struktur!E34)</f>
        <v/>
      </c>
      <c r="BY7" s="10" t="str">
        <f>IF(Struktur!F34="","",Struktur!F34)</f>
        <v/>
      </c>
      <c r="BZ7" s="10" t="str">
        <f>IF(Struktur!G34="","",Struktur!G34)</f>
        <v/>
      </c>
      <c r="CA7" s="10" t="str">
        <f>IF(Struktur!I34="","",Struktur!I34)</f>
        <v/>
      </c>
      <c r="CB7" s="10" t="str">
        <f>IF(Struktur!J34="","",Struktur!J34)</f>
        <v/>
      </c>
      <c r="CC7" s="10" t="str">
        <f>IF(Struktur!I35="","",Struktur!I35)</f>
        <v/>
      </c>
      <c r="CD7" s="10" t="str">
        <f>IF(Struktur!J35="","",Struktur!J35)</f>
        <v/>
      </c>
      <c r="CE7" s="10" t="str">
        <f>IF(Struktur!D36="","",Struktur!D36)</f>
        <v/>
      </c>
      <c r="CF7" s="10" t="str">
        <f>IF(Struktur!E36="","",Struktur!E36)</f>
        <v/>
      </c>
      <c r="CG7" s="10" t="str">
        <f>IF(Struktur!F36="","",Struktur!F36)</f>
        <v/>
      </c>
      <c r="CH7" s="10" t="str">
        <f>IF(Struktur!G36="","",Struktur!G36)</f>
        <v/>
      </c>
      <c r="CI7" s="10" t="str">
        <f>IF(Struktur!I36="","",Struktur!I36)</f>
        <v/>
      </c>
      <c r="CJ7" s="10" t="str">
        <f>IF(Struktur!J36="","",Struktur!J36)</f>
        <v/>
      </c>
      <c r="CK7" s="10" t="str">
        <f>IF(Struktur!I37="","",Struktur!I37)</f>
        <v/>
      </c>
      <c r="CL7" s="10" t="str">
        <f>IF(Struktur!J37="","",Struktur!J37)</f>
        <v/>
      </c>
      <c r="CM7" s="10" t="str">
        <f>IF(Struktur!D38="","",Struktur!D38)</f>
        <v/>
      </c>
      <c r="CN7" s="10" t="str">
        <f>IF(Struktur!E38="","",Struktur!E38)</f>
        <v/>
      </c>
      <c r="CO7" s="10" t="str">
        <f>IF(Struktur!F38="","",Struktur!F38)</f>
        <v/>
      </c>
      <c r="CP7" s="10" t="str">
        <f>IF(Struktur!G38="","",Struktur!G38)</f>
        <v/>
      </c>
      <c r="CQ7" s="10" t="str">
        <f>IF(Struktur!I38="","",Struktur!I38)</f>
        <v/>
      </c>
      <c r="CR7" s="10" t="str">
        <f>IF(Struktur!J38="","",Struktur!J38)</f>
        <v/>
      </c>
      <c r="CS7" s="10" t="str">
        <f>IF(Struktur!I39="","",Struktur!I39)</f>
        <v/>
      </c>
      <c r="CT7" s="10" t="str">
        <f>IF(Struktur!J39="","",Struktur!J39)</f>
        <v/>
      </c>
      <c r="CU7" s="10" t="str">
        <f>IF(Struktur!D40="","",Struktur!D40)</f>
        <v/>
      </c>
      <c r="CV7" s="10" t="str">
        <f>IF(Struktur!E40="","",Struktur!E40)</f>
        <v/>
      </c>
      <c r="CW7" s="10" t="str">
        <f>IF(Struktur!F40="","",Struktur!F40)</f>
        <v/>
      </c>
      <c r="CX7" s="10" t="str">
        <f>IF(Struktur!G40="","",Struktur!G40)</f>
        <v/>
      </c>
      <c r="CY7" s="10" t="str">
        <f>IF(Struktur!I40="","",Struktur!I40)</f>
        <v/>
      </c>
      <c r="CZ7" s="10" t="str">
        <f>IF(Struktur!J40="","",Struktur!J40)</f>
        <v/>
      </c>
      <c r="DA7" s="10" t="str">
        <f>IF(Struktur!I41="","",Struktur!I41)</f>
        <v/>
      </c>
      <c r="DB7" s="10" t="str">
        <f>IF(Struktur!J41="","",Struktur!J41)</f>
        <v/>
      </c>
      <c r="DC7" s="10" t="str">
        <f>IF(Struktur!D42="","",Struktur!D42)</f>
        <v/>
      </c>
      <c r="DD7" s="10" t="str">
        <f>IF(Struktur!E42="","",Struktur!E42)</f>
        <v/>
      </c>
      <c r="DE7" s="10" t="str">
        <f>IF(Struktur!F42="","",Struktur!F42)</f>
        <v/>
      </c>
      <c r="DF7" s="10" t="str">
        <f>IF(Struktur!G42="","",Struktur!G42)</f>
        <v/>
      </c>
      <c r="DG7" s="10" t="str">
        <f>IF(Struktur!I42="","",Struktur!I42)</f>
        <v/>
      </c>
      <c r="DH7" s="10" t="str">
        <f>IF(Struktur!J42="","",Struktur!J42)</f>
        <v/>
      </c>
      <c r="DI7" s="10" t="str">
        <f>IF(Struktur!I43="","",Struktur!I43)</f>
        <v/>
      </c>
      <c r="DJ7" s="10" t="str">
        <f>IF(Struktur!J43="","",Struktur!J43)</f>
        <v/>
      </c>
      <c r="DK7" s="10" t="str">
        <f>IF(Struktur!D44="","",Struktur!D44)</f>
        <v/>
      </c>
      <c r="DL7" s="10" t="str">
        <f>IF(Struktur!E44="","",Struktur!E44)</f>
        <v/>
      </c>
      <c r="DM7" s="10" t="str">
        <f>IF(Struktur!F44="","",Struktur!F44)</f>
        <v/>
      </c>
      <c r="DN7" s="10" t="str">
        <f>IF(Struktur!G44="","",Struktur!G44)</f>
        <v/>
      </c>
      <c r="DO7" s="10" t="str">
        <f>IF(Struktur!I44="","",Struktur!I44)</f>
        <v/>
      </c>
      <c r="DP7" s="10" t="str">
        <f>IF(Struktur!J44="","",Struktur!J44)</f>
        <v/>
      </c>
      <c r="DQ7" s="10" t="str">
        <f>IF(Struktur!I45="","",Struktur!I45)</f>
        <v/>
      </c>
      <c r="DR7" s="10" t="str">
        <f>IF(Struktur!J45="","",Struktur!J45)</f>
        <v/>
      </c>
      <c r="DS7" s="10" t="str">
        <f>IF(Struktur!D46="","",Struktur!D46)</f>
        <v/>
      </c>
      <c r="DT7" s="10" t="str">
        <f>IF(Struktur!E46="","",Struktur!E46)</f>
        <v/>
      </c>
      <c r="DU7" s="10" t="str">
        <f>IF(Struktur!F46="","",Struktur!F46)</f>
        <v/>
      </c>
      <c r="DV7" s="10" t="str">
        <f>IF(Struktur!G46="","",Struktur!G46)</f>
        <v/>
      </c>
      <c r="DW7" s="10" t="str">
        <f>IF(Struktur!I46="","",Struktur!I46)</f>
        <v/>
      </c>
      <c r="DX7" s="10" t="str">
        <f>IF(Struktur!J46="","",Struktur!J46)</f>
        <v/>
      </c>
      <c r="DY7" s="10" t="str">
        <f>IF(Struktur!I47="","",Struktur!I47)</f>
        <v/>
      </c>
      <c r="DZ7" s="10" t="str">
        <f>IF(Struktur!J47="","",Struktur!J47)</f>
        <v/>
      </c>
      <c r="EA7" s="10" t="str">
        <f>IF(Struktur!D48="","",Struktur!D48)</f>
        <v/>
      </c>
      <c r="EB7" s="10" t="str">
        <f>IF(Struktur!E48="","",Struktur!E48)</f>
        <v/>
      </c>
      <c r="EC7" s="10" t="str">
        <f>IF(Struktur!F48="","",Struktur!F48)</f>
        <v/>
      </c>
      <c r="ED7" s="10" t="str">
        <f>IF(Struktur!G48="","",Struktur!G48)</f>
        <v/>
      </c>
      <c r="EE7" s="10" t="str">
        <f>IF(Struktur!I48="","",Struktur!I48)</f>
        <v/>
      </c>
      <c r="EF7" s="10" t="str">
        <f>IF(Struktur!J48="","",Struktur!J48)</f>
        <v/>
      </c>
      <c r="EG7" s="10" t="str">
        <f>IF(Struktur!I49="","",Struktur!I49)</f>
        <v/>
      </c>
      <c r="EH7" s="10" t="str">
        <f>IF(Struktur!J49="","",Struktur!J49)</f>
        <v/>
      </c>
      <c r="EI7" s="283" t="s">
        <v>449</v>
      </c>
      <c r="EJ7" s="283" t="s">
        <v>449</v>
      </c>
      <c r="EK7" s="283" t="s">
        <v>449</v>
      </c>
      <c r="EL7" s="283" t="s">
        <v>449</v>
      </c>
      <c r="EM7" s="283" t="s">
        <v>449</v>
      </c>
      <c r="EN7" s="283" t="s">
        <v>449</v>
      </c>
      <c r="EO7" s="283" t="s">
        <v>449</v>
      </c>
      <c r="EP7" s="283" t="s">
        <v>449</v>
      </c>
      <c r="EQ7" s="10" t="str">
        <f>IF(D50="","",D50)</f>
        <v/>
      </c>
      <c r="ER7" s="10" t="str">
        <f t="shared" ref="ER7:ET7" si="0">IF(E50="","",E50)</f>
        <v/>
      </c>
      <c r="ES7" s="10" t="str">
        <f t="shared" si="0"/>
        <v/>
      </c>
      <c r="ET7" s="10" t="str">
        <f t="shared" si="0"/>
        <v/>
      </c>
      <c r="EU7" s="10" t="str">
        <f>IF(I50="","",I50)</f>
        <v/>
      </c>
      <c r="EV7" s="10" t="str">
        <f>IF(J50="","",J50)</f>
        <v/>
      </c>
      <c r="EW7" s="10" t="str">
        <f>IF(I51="","",I51)</f>
        <v/>
      </c>
      <c r="EX7" s="10" t="str">
        <f>IF(J51="","",J51)</f>
        <v/>
      </c>
      <c r="EY7" s="283" t="s">
        <v>450</v>
      </c>
      <c r="EZ7" s="283" t="s">
        <v>450</v>
      </c>
      <c r="FA7" s="283" t="s">
        <v>450</v>
      </c>
      <c r="FB7" s="283" t="s">
        <v>450</v>
      </c>
      <c r="FC7" s="283" t="s">
        <v>450</v>
      </c>
      <c r="FD7" s="283" t="s">
        <v>450</v>
      </c>
      <c r="FE7" s="283" t="s">
        <v>450</v>
      </c>
      <c r="FF7" s="283" t="s">
        <v>450</v>
      </c>
      <c r="FG7" s="10" t="str">
        <f>IF(Struktur!D52="","",Struktur!D52)</f>
        <v/>
      </c>
      <c r="FH7" s="10" t="str">
        <f>IF(Struktur!E52="","",Struktur!E52)</f>
        <v/>
      </c>
      <c r="FI7" s="10" t="str">
        <f>IF(Struktur!F52="","",Struktur!F52)</f>
        <v/>
      </c>
      <c r="FJ7" s="10" t="str">
        <f>IF(Struktur!G52="","",Struktur!G52)</f>
        <v/>
      </c>
      <c r="FK7" s="10" t="str">
        <f>IF(Struktur!I52="","",Struktur!I52)</f>
        <v/>
      </c>
      <c r="FL7" s="10" t="str">
        <f>IF(Struktur!J52="","",Struktur!J52)</f>
        <v/>
      </c>
      <c r="FM7" s="10" t="str">
        <f>IF(Struktur!I53="","",Struktur!I53)</f>
        <v/>
      </c>
      <c r="FN7" s="10" t="str">
        <f>IF(Struktur!J53="","",Struktur!J53)</f>
        <v/>
      </c>
      <c r="FO7" s="10" t="str">
        <f>IF(Struktur!D54="","",Struktur!D54)</f>
        <v/>
      </c>
      <c r="FP7" s="10" t="str">
        <f>IF(Struktur!E54="","",Struktur!E54)</f>
        <v/>
      </c>
      <c r="FQ7" s="10" t="str">
        <f>IF(Struktur!F54="","",Struktur!F54)</f>
        <v/>
      </c>
      <c r="FR7" s="10" t="str">
        <f>IF(Struktur!G54="","",Struktur!G54)</f>
        <v/>
      </c>
      <c r="FS7" s="10" t="str">
        <f>IF(Struktur!I54="","",Struktur!I54)</f>
        <v/>
      </c>
      <c r="FT7" s="10" t="str">
        <f>IF(Struktur!J54="","",Struktur!J54)</f>
        <v/>
      </c>
      <c r="FU7" s="10" t="str">
        <f>IF(Struktur!I55="","",Struktur!I55)</f>
        <v/>
      </c>
      <c r="FV7" s="10" t="str">
        <f>IF(Struktur!J55="","",Struktur!J55)</f>
        <v/>
      </c>
      <c r="FW7" s="10" t="str">
        <f>IF(Struktur!D54="","",Struktur!D54)</f>
        <v/>
      </c>
      <c r="FX7" s="10" t="str">
        <f>IF(Struktur!E54="","",Struktur!E54)</f>
        <v/>
      </c>
      <c r="FY7" s="10" t="str">
        <f>IF(Struktur!F54="","",Struktur!F54)</f>
        <v/>
      </c>
      <c r="FZ7" s="10" t="str">
        <f>IF(Struktur!G54="","",Struktur!G54)</f>
        <v/>
      </c>
      <c r="GA7" s="10" t="str">
        <f>IF(Struktur!I54="","",Struktur!I54)</f>
        <v/>
      </c>
      <c r="GB7" s="10" t="str">
        <f>IF(Struktur!J54="","",Struktur!J54)</f>
        <v/>
      </c>
      <c r="GC7" s="10" t="str">
        <f>IF(Struktur!I55="","",Struktur!I55)</f>
        <v/>
      </c>
      <c r="GD7" s="10" t="str">
        <f>IF(Struktur!J55="","",Struktur!J55)</f>
        <v/>
      </c>
      <c r="GE7" s="10" t="str">
        <f>IF(Struktur!D56="","",Struktur!D56)</f>
        <v/>
      </c>
      <c r="GF7" s="10" t="str">
        <f>IF(Struktur!E56="","",Struktur!E56)</f>
        <v/>
      </c>
      <c r="GG7" s="10" t="str">
        <f>IF(Struktur!F56="","",Struktur!F56)</f>
        <v/>
      </c>
      <c r="GH7" s="10" t="str">
        <f>IF(Struktur!G56="","",Struktur!G56)</f>
        <v/>
      </c>
      <c r="GI7" s="10" t="str">
        <f>IF(Struktur!I56="","",Struktur!I56)</f>
        <v/>
      </c>
      <c r="GJ7" s="10" t="str">
        <f>IF(Struktur!J56="","",Struktur!J56)</f>
        <v/>
      </c>
      <c r="GK7" s="10" t="str">
        <f>IF(Struktur!I57="","",Struktur!I57)</f>
        <v/>
      </c>
      <c r="GL7" s="10" t="str">
        <f>IF(Struktur!J57="","",Struktur!J57)</f>
        <v/>
      </c>
      <c r="GM7" s="283" t="s">
        <v>449</v>
      </c>
      <c r="GN7" s="283" t="s">
        <v>449</v>
      </c>
      <c r="GO7" s="283" t="s">
        <v>449</v>
      </c>
      <c r="GP7" s="283" t="s">
        <v>449</v>
      </c>
      <c r="GQ7" s="283" t="s">
        <v>449</v>
      </c>
      <c r="GR7" s="283" t="s">
        <v>449</v>
      </c>
      <c r="GS7" s="283" t="s">
        <v>449</v>
      </c>
      <c r="GT7" s="283" t="s">
        <v>449</v>
      </c>
      <c r="GU7" s="10" t="str">
        <f>IF(Struktur!D58="","",Struktur!D58)</f>
        <v/>
      </c>
      <c r="GV7" s="10" t="str">
        <f>IF(Struktur!E58="","",Struktur!E58)</f>
        <v/>
      </c>
      <c r="GW7" s="10" t="str">
        <f>IF(Struktur!F58="","",Struktur!F58)</f>
        <v/>
      </c>
      <c r="GX7" s="10" t="str">
        <f>IF(Struktur!G58="","",Struktur!G58)</f>
        <v/>
      </c>
      <c r="GY7" s="10" t="str">
        <f>IF(Struktur!I58="","",Struktur!I58)</f>
        <v/>
      </c>
      <c r="GZ7" s="10" t="str">
        <f>IF(Struktur!J58="","",Struktur!J58)</f>
        <v/>
      </c>
      <c r="HA7" s="10" t="str">
        <f>IF(Struktur!I59="","",Struktur!I59)</f>
        <v/>
      </c>
      <c r="HB7" s="10" t="str">
        <f>IF(Struktur!J59="","",Struktur!J59)</f>
        <v/>
      </c>
      <c r="HC7" s="283"/>
      <c r="HD7" s="283"/>
      <c r="HE7" s="283"/>
      <c r="HF7" s="283"/>
      <c r="HG7" s="283"/>
      <c r="HH7" s="283"/>
      <c r="HI7" s="283"/>
      <c r="HJ7" s="283"/>
      <c r="HK7" s="265" t="str">
        <f>IF(LA!D24="","",LA!D24)</f>
        <v/>
      </c>
      <c r="HL7" s="265" t="str">
        <f>IF(LA!D25="","",LA!D25)</f>
        <v/>
      </c>
      <c r="HM7" s="265" t="str">
        <f>IF(LA!D26="","",LA!D26)</f>
        <v/>
      </c>
      <c r="HN7" s="287" t="s">
        <v>451</v>
      </c>
      <c r="HO7" s="10" t="str">
        <f>IF(LA!F24="","",LA!F24)</f>
        <v/>
      </c>
      <c r="HP7" s="10" t="str">
        <f>IF(LA!F25="","",LA!F25)</f>
        <v/>
      </c>
      <c r="HQ7" s="10" t="str">
        <f>IF(LA!F26="","",LA!F26)</f>
        <v/>
      </c>
      <c r="HR7" s="287" t="s">
        <v>451</v>
      </c>
      <c r="HS7" s="10" t="str">
        <f>IF(LA!J24="","",LA!J24)</f>
        <v/>
      </c>
      <c r="HT7" s="10" t="str">
        <f>IF(LA!J25="","",LA!J25)</f>
        <v/>
      </c>
      <c r="HU7" s="10" t="str">
        <f>IF(LA!D29="","",LA!D29)</f>
        <v/>
      </c>
      <c r="HV7" s="10" t="str">
        <f>IF(LA!F29="","",LA!F29)</f>
        <v/>
      </c>
      <c r="HW7" s="10" t="str">
        <f>IF(LA!D30="","",LA!D30)</f>
        <v/>
      </c>
      <c r="HX7" s="10" t="str">
        <f>IF(LA!E46="","",LA!E46)</f>
        <v/>
      </c>
      <c r="HY7" s="10" t="str">
        <f>IF(LA!F46="","",LA!F46)</f>
        <v>Bitte oben ausfüllen</v>
      </c>
      <c r="HZ7" s="10" t="str">
        <f>IF(LA!G46="","",LA!G46)</f>
        <v/>
      </c>
      <c r="IA7" s="10" t="str">
        <f>IF(LA!I46="","",LA!I46)</f>
        <v/>
      </c>
      <c r="IB7" s="10" t="str">
        <f>IF(LA!J46="","",LA!J46)</f>
        <v/>
      </c>
      <c r="IC7" s="10" t="str">
        <f>IF(LA!I47="","",LA!I47)</f>
        <v/>
      </c>
      <c r="ID7" s="10" t="str">
        <f>IF(LA!J47="","",LA!J47)</f>
        <v/>
      </c>
      <c r="IE7" s="10" t="str">
        <f>IF(LA!E48="","",LA!E48)</f>
        <v/>
      </c>
      <c r="IF7" s="10" t="str">
        <f>IF(LA!F48="","",LA!F48)</f>
        <v>Bitte oben ausfüllen</v>
      </c>
      <c r="IG7" s="10" t="str">
        <f>IF(LA!G48="","",LA!G48)</f>
        <v/>
      </c>
      <c r="IH7" s="10" t="str">
        <f>IF(LA!I48="","",LA!I48)</f>
        <v/>
      </c>
      <c r="II7" s="10" t="str">
        <f>IF(LA!J48="","",LA!J48)</f>
        <v/>
      </c>
      <c r="IJ7" s="10" t="str">
        <f>IF(LA!I49="","",LA!I49)</f>
        <v/>
      </c>
      <c r="IK7" s="10" t="str">
        <f>IF(LA!J49="","",LA!J49)</f>
        <v/>
      </c>
      <c r="IL7" s="283" t="s">
        <v>451</v>
      </c>
      <c r="IM7" s="283" t="s">
        <v>451</v>
      </c>
      <c r="IN7" s="283" t="s">
        <v>451</v>
      </c>
      <c r="IO7" s="283" t="s">
        <v>451</v>
      </c>
      <c r="IP7" s="283" t="s">
        <v>451</v>
      </c>
      <c r="IQ7" s="283" t="s">
        <v>451</v>
      </c>
      <c r="IR7" s="283" t="s">
        <v>451</v>
      </c>
      <c r="IS7" s="10" t="str">
        <f>IF(LA!E50="","",LA!E50)</f>
        <v/>
      </c>
      <c r="IT7" s="10" t="str">
        <f>IF(LA!F50="","",LA!F50)</f>
        <v>Bitte ausfüllen</v>
      </c>
      <c r="IU7" s="10" t="str">
        <f>IF(LA!G50="","",LA!G50)</f>
        <v/>
      </c>
      <c r="IV7" s="10" t="str">
        <f>IF(LA!I50="","",LA!I50)</f>
        <v/>
      </c>
      <c r="IW7" s="10" t="str">
        <f>IF(LA!J50="","",LA!J50)</f>
        <v/>
      </c>
      <c r="IX7" s="10" t="str">
        <f>IF(LA!I51="","",LA!I51)</f>
        <v/>
      </c>
      <c r="IY7" s="10" t="str">
        <f>IF(LA!J51="","",LA!J51)</f>
        <v/>
      </c>
      <c r="IZ7" s="10" t="str">
        <f>IF(LA!E52="","",LA!E52)</f>
        <v/>
      </c>
      <c r="JA7" s="10" t="str">
        <f>IF(LA!F52="","",LA!F52)</f>
        <v>Bitte ausfüllen</v>
      </c>
      <c r="JB7" s="10" t="str">
        <f>IF(LA!G52="","",LA!G52)</f>
        <v/>
      </c>
      <c r="JC7" s="10" t="str">
        <f>IF(LA!I52="","",LA!I52)</f>
        <v/>
      </c>
      <c r="JD7" s="10" t="str">
        <f>IF(LA!J52="","",LA!J52)</f>
        <v/>
      </c>
      <c r="JE7" s="10" t="str">
        <f>IF(LA!I53="","",LA!I53)</f>
        <v/>
      </c>
      <c r="JF7" s="10" t="str">
        <f>IF(LA!J53="","",LA!J53)</f>
        <v/>
      </c>
      <c r="JG7" s="10" t="str">
        <f>IF(LA!E54="","",LA!E54)</f>
        <v/>
      </c>
      <c r="JH7" s="10" t="str">
        <f>IF(LA!F54="","",LA!F54)</f>
        <v>Bitte ausfüllen</v>
      </c>
      <c r="JI7" s="10" t="str">
        <f>IF(LA!G54="","",LA!G54)</f>
        <v/>
      </c>
      <c r="JJ7" s="10" t="str">
        <f>IF(LA!I54="","",LA!I54)</f>
        <v/>
      </c>
      <c r="JK7" s="10" t="str">
        <f>IF(LA!J54="","",LA!J54)</f>
        <v/>
      </c>
      <c r="JL7" s="10" t="str">
        <f>IF(LA!I55="","",LA!I55)</f>
        <v/>
      </c>
      <c r="JM7" s="10" t="str">
        <f>IF(LA!J55="","",LA!J55)</f>
        <v/>
      </c>
      <c r="JN7" s="283" t="s">
        <v>451</v>
      </c>
      <c r="JO7" s="283" t="s">
        <v>451</v>
      </c>
      <c r="JP7" s="283" t="s">
        <v>451</v>
      </c>
      <c r="JQ7" s="283" t="s">
        <v>451</v>
      </c>
      <c r="JR7" s="283" t="s">
        <v>451</v>
      </c>
      <c r="JS7" s="283" t="s">
        <v>451</v>
      </c>
      <c r="JT7" s="283" t="s">
        <v>451</v>
      </c>
      <c r="JU7" s="10" t="str">
        <f>IF(LA!E56="","",LA!E56)</f>
        <v/>
      </c>
      <c r="JV7" s="10" t="str">
        <f>IF(LA!F56="","",LA!F56)</f>
        <v>Bitte ausfüllen</v>
      </c>
      <c r="JW7" s="10" t="str">
        <f>IF(LA!G56="","",LA!G56)</f>
        <v/>
      </c>
      <c r="JX7" s="10" t="str">
        <f>IF(LA!I56="","",LA!I56)</f>
        <v/>
      </c>
      <c r="JY7" s="10" t="str">
        <f>IF(LA!J56="","",LA!J56)</f>
        <v/>
      </c>
      <c r="JZ7" s="10" t="str">
        <f>IF(LA!I57="","",LA!I57)</f>
        <v/>
      </c>
      <c r="KA7" s="10" t="str">
        <f>IF(LA!J57="","",LA!J57)</f>
        <v/>
      </c>
      <c r="KB7" s="10" t="str">
        <f>IF(LA!E58="","",LA!E58)</f>
        <v/>
      </c>
      <c r="KC7" s="10" t="str">
        <f>IF(LA!F58="","",LA!F58)</f>
        <v>Bitte ausfüllen</v>
      </c>
      <c r="KD7" s="10" t="str">
        <f>IF(LA!G58="","",LA!G58)</f>
        <v/>
      </c>
      <c r="KE7" s="10" t="str">
        <f>IF(LA!I58="","",LA!I58)</f>
        <v/>
      </c>
      <c r="KF7" s="10" t="str">
        <f>IF(LA!J58="","",LA!J58)</f>
        <v/>
      </c>
      <c r="KG7" s="10" t="str">
        <f>IF(LA!I59="","",LA!I59)</f>
        <v/>
      </c>
      <c r="KH7" s="10" t="str">
        <f>IF(LA!J59="","",LA!J59)</f>
        <v/>
      </c>
      <c r="KI7" s="10" t="str">
        <f>IF(LA!E60="","",LA!E60)</f>
        <v/>
      </c>
      <c r="KJ7" s="10" t="str">
        <f>IF(LA!F60="","",LA!F60)</f>
        <v>Bitte ausfüllen</v>
      </c>
      <c r="KK7" s="10" t="str">
        <f>IF(LA!G60="","",LA!G60)</f>
        <v/>
      </c>
      <c r="KL7" s="10" t="str">
        <f>IF(LA!I60="","",LA!I60)</f>
        <v/>
      </c>
      <c r="KM7" s="10" t="str">
        <f>IF(LA!J60="","",LA!J60)</f>
        <v/>
      </c>
      <c r="KN7" s="10" t="str">
        <f>IF(LA!I61="","",LA!I61)</f>
        <v/>
      </c>
      <c r="KO7" s="10" t="str">
        <f>IF(LA!J61="","",LA!J61)</f>
        <v/>
      </c>
      <c r="KP7" s="10">
        <f>IF(LA!B64="","",LA!B64)</f>
        <v>2</v>
      </c>
      <c r="KQ7" s="10" t="str">
        <f>IF(LA!E64="","",LA!E64)</f>
        <v/>
      </c>
      <c r="KR7" s="10" t="str">
        <f>IF(LA!F64="","",LA!F64)</f>
        <v>Bitte ausfüllen</v>
      </c>
      <c r="KS7" s="10" t="str">
        <f>IF(LA!G64="","",LA!G64)</f>
        <v/>
      </c>
      <c r="KT7" s="10" t="str">
        <f>IF(LA!I64="","",LA!I64)</f>
        <v/>
      </c>
      <c r="KU7" s="10" t="str">
        <f>IF(LA!J64="","",LA!J64)</f>
        <v/>
      </c>
      <c r="KV7" s="10" t="e">
        <f>IF(LA!#REF!="","",LA!#REF!)</f>
        <v>#REF!</v>
      </c>
      <c r="KW7" s="10" t="e">
        <f>IF(LA!#REF!="","",LA!#REF!)</f>
        <v>#REF!</v>
      </c>
      <c r="KX7" s="10">
        <f>IF(LA!B65="","",LA!B65)</f>
        <v>1</v>
      </c>
      <c r="KY7" s="10" t="str">
        <f>IF(LA!E65="","",LA!E65)</f>
        <v/>
      </c>
      <c r="KZ7" s="10" t="str">
        <f>IF(LA!F65="","",LA!F65)</f>
        <v>Bitte ausfüllen</v>
      </c>
      <c r="LA7" s="283" t="s">
        <v>451</v>
      </c>
      <c r="LB7" s="283" t="s">
        <v>451</v>
      </c>
      <c r="LC7" s="283" t="s">
        <v>451</v>
      </c>
      <c r="LD7" s="283" t="s">
        <v>451</v>
      </c>
      <c r="LE7" s="283" t="s">
        <v>451</v>
      </c>
      <c r="LF7" s="283" t="s">
        <v>456</v>
      </c>
      <c r="LG7" s="283" t="s">
        <v>456</v>
      </c>
      <c r="LH7" s="283" t="s">
        <v>456</v>
      </c>
      <c r="LI7" s="10">
        <f>IF(LA!B66="","",LA!B66)</f>
        <v>0.5</v>
      </c>
      <c r="LJ7" s="10" t="str">
        <f>IF(LA!E66="","",LA!E66)</f>
        <v/>
      </c>
      <c r="LK7" s="10" t="str">
        <f>IF(LA!F66="","",LA!F66)</f>
        <v>Bitte ausfüllen</v>
      </c>
      <c r="LL7" s="10">
        <f>IF(LA!B67="","",LA!B67)</f>
        <v>1</v>
      </c>
      <c r="LM7" s="10" t="str">
        <f>IF(LA!E67="","",LA!E67)</f>
        <v/>
      </c>
      <c r="LN7" s="10" t="str">
        <f>IF(LA!F67="","",LA!F67)</f>
        <v>Bitte ausfüllen</v>
      </c>
      <c r="LO7" s="10">
        <f>IF(LA!B68="","",LA!B68)</f>
        <v>0.5</v>
      </c>
      <c r="LP7" s="10" t="str">
        <f>IF(LA!E68="","",LA!E68)</f>
        <v/>
      </c>
      <c r="LQ7" s="10" t="str">
        <f>IF(LA!F68="","",LA!F68)</f>
        <v>Bitte ausfüllen</v>
      </c>
      <c r="LR7" s="10">
        <f>IF(LA!B69="","",LA!B69)</f>
        <v>0.5</v>
      </c>
      <c r="LS7" s="10" t="str">
        <f>IF(LA!E69="","",LA!E69)</f>
        <v/>
      </c>
      <c r="LT7" s="10" t="str">
        <f>IF(LA!F69="","",LA!F69)</f>
        <v>Bitte ausfüllen</v>
      </c>
      <c r="LU7" s="10">
        <f>IF(LA!B70="","",LA!B70)</f>
        <v>0.5</v>
      </c>
      <c r="LV7" s="10" t="str">
        <f>IF(LA!E70="","",LA!E70)</f>
        <v/>
      </c>
      <c r="LW7" s="10" t="str">
        <f>IF(LA!F70="","",LA!F70)</f>
        <v>Bitte ausfüllen</v>
      </c>
      <c r="LX7" s="10">
        <f>IF(LA!B71="","",LA!B71)</f>
        <v>2</v>
      </c>
      <c r="LY7" s="10" t="str">
        <f>IF(LA!E71="","",LA!E71)</f>
        <v/>
      </c>
      <c r="LZ7" s="10" t="str">
        <f>IF(LA!F71="","",LA!F71)</f>
        <v>Bitte ausfüllen</v>
      </c>
      <c r="MA7" s="10">
        <f>IF(LA!B72="","",LA!B72)</f>
        <v>2</v>
      </c>
      <c r="MB7" s="10" t="str">
        <f>IF(LA!E72="","",LA!E72)</f>
        <v/>
      </c>
      <c r="MC7" s="10" t="str">
        <f>IF(LA!F72="","",LA!F72)</f>
        <v>Bitte ausfüllen</v>
      </c>
      <c r="MD7" s="10">
        <f>IF(LA!B73="","",LA!B73)</f>
        <v>0.5</v>
      </c>
      <c r="ME7" s="10" t="str">
        <f>IF(LA!E73="","",LA!E73)</f>
        <v/>
      </c>
      <c r="MF7" s="10" t="str">
        <f>IF(LA!F73="","",LA!F73)</f>
        <v>Bitte ausfüllen</v>
      </c>
      <c r="MG7" s="283" t="s">
        <v>461</v>
      </c>
      <c r="MH7" s="283" t="s">
        <v>461</v>
      </c>
      <c r="MI7" s="283" t="s">
        <v>461</v>
      </c>
      <c r="MJ7" s="283" t="s">
        <v>461</v>
      </c>
      <c r="MK7" s="283" t="s">
        <v>461</v>
      </c>
      <c r="ML7" s="283" t="s">
        <v>461</v>
      </c>
      <c r="MM7" s="283" t="s">
        <v>461</v>
      </c>
      <c r="MN7" s="283" t="s">
        <v>461</v>
      </c>
      <c r="MO7" s="283" t="s">
        <v>461</v>
      </c>
      <c r="MP7" s="283" t="s">
        <v>461</v>
      </c>
      <c r="MQ7" s="283" t="s">
        <v>461</v>
      </c>
      <c r="MR7" s="283" t="s">
        <v>461</v>
      </c>
      <c r="MS7" s="283" t="s">
        <v>461</v>
      </c>
      <c r="MT7" s="283" t="s">
        <v>461</v>
      </c>
      <c r="MU7" s="283" t="s">
        <v>461</v>
      </c>
      <c r="MV7" s="283" t="s">
        <v>461</v>
      </c>
      <c r="MW7" s="283" t="s">
        <v>461</v>
      </c>
      <c r="MX7" s="283" t="s">
        <v>461</v>
      </c>
      <c r="MY7" s="10">
        <f>IF(LA!E74="","",LA!E74)</f>
        <v>0</v>
      </c>
      <c r="MZ7" s="10" t="e">
        <f>IF(LA!#REF!="","",LA!#REF!)</f>
        <v>#REF!</v>
      </c>
      <c r="NA7" s="10" t="e">
        <f>IF(LA!#REF!="","",LA!#REF!)</f>
        <v>#REF!</v>
      </c>
      <c r="NB7" s="10" t="e">
        <f>IF(LA!#REF!="","",LA!#REF!)</f>
        <v>#REF!</v>
      </c>
      <c r="NC7" s="10" t="e">
        <f>IF(LA!#REF!="","",LA!#REF!)</f>
        <v>#REF!</v>
      </c>
      <c r="ND7" s="10" t="e">
        <f>IF(LA!#REF!="","",LA!#REF!)</f>
        <v>#REF!</v>
      </c>
      <c r="NE7" s="10" t="e">
        <f>IF(LA!#REF!="","",LA!#REF!)</f>
        <v>#REF!</v>
      </c>
      <c r="NF7" s="10" t="e">
        <f>IF(LA!#REF!="","",LA!#REF!)</f>
        <v>#REF!</v>
      </c>
      <c r="NG7" s="10" t="str">
        <f>IF(SV!D24="","",SV!D24)</f>
        <v/>
      </c>
      <c r="NH7" s="10" t="str">
        <f>IF(SV!D25="","",SV!D25)</f>
        <v/>
      </c>
      <c r="NI7" s="10" t="str">
        <f>IF(SV!D26="","",SV!D26)</f>
        <v/>
      </c>
      <c r="NJ7" s="10" t="str">
        <f>IF(SV!F24="","",SV!F24)</f>
        <v/>
      </c>
      <c r="NK7" s="10" t="str">
        <f>IF(SV!F25="","",SV!F25)</f>
        <v/>
      </c>
      <c r="NL7" s="10" t="str">
        <f>IF(SV!F26="","",SV!F26)</f>
        <v/>
      </c>
      <c r="NM7" s="10" t="str">
        <f>IF(SV!J24="","",SV!J24)</f>
        <v/>
      </c>
      <c r="NN7" s="10" t="str">
        <f>IF(SV!J25="","",SV!J25)</f>
        <v/>
      </c>
      <c r="NO7" s="10" t="str">
        <f>IF(SV!D29="","",SV!D29)</f>
        <v/>
      </c>
      <c r="NP7" s="10" t="str">
        <f>IF(SV!F29="","",SV!F29)</f>
        <v/>
      </c>
      <c r="NQ7" s="10" t="str">
        <f>IF(SV!D30="","",SV!D30)</f>
        <v/>
      </c>
      <c r="NR7" s="10" t="str">
        <f>IF(SV!E43="","",SV!E43)</f>
        <v/>
      </c>
      <c r="NS7" s="10" t="str">
        <f>IF(SV!F43="","",SV!F43)</f>
        <v>Bitte oben ausfüllen</v>
      </c>
      <c r="NT7" s="10" t="str">
        <f>IF(SV!G43="","",SV!G43)</f>
        <v/>
      </c>
      <c r="NU7" s="10" t="str">
        <f>IF(SV!I43="","",SV!I43)</f>
        <v/>
      </c>
      <c r="NV7" s="10" t="str">
        <f>IF(SV!J43="","",SV!J43)</f>
        <v/>
      </c>
      <c r="NW7" s="10" t="str">
        <f>IF(SV!I44="","",SV!I44)</f>
        <v/>
      </c>
      <c r="NX7" s="10" t="str">
        <f>IF(SV!J44="","",SV!J44)</f>
        <v/>
      </c>
      <c r="NY7" s="283" t="s">
        <v>451</v>
      </c>
      <c r="NZ7" s="283" t="s">
        <v>451</v>
      </c>
      <c r="OA7" s="283" t="s">
        <v>451</v>
      </c>
      <c r="OB7" s="283" t="s">
        <v>451</v>
      </c>
      <c r="OC7" s="283" t="s">
        <v>451</v>
      </c>
      <c r="OD7" s="283" t="s">
        <v>451</v>
      </c>
      <c r="OE7" s="283" t="s">
        <v>451</v>
      </c>
      <c r="OF7" s="10" t="str">
        <f>IF(SV!E45="","",SV!E45)</f>
        <v/>
      </c>
      <c r="OG7" s="10" t="str">
        <f>IF(SV!F45="","",SV!F45)</f>
        <v>Bitte ausfüllen</v>
      </c>
      <c r="OH7" s="10" t="str">
        <f>IF(SV!G45="","",SV!G45)</f>
        <v/>
      </c>
      <c r="OI7" s="10" t="str">
        <f>IF(SV!I45="","",SV!I45)</f>
        <v/>
      </c>
      <c r="OJ7" s="10" t="str">
        <f>IF(SV!J45="","",SV!J45)</f>
        <v/>
      </c>
      <c r="OK7" s="10" t="str">
        <f>IF(SV!I46="","",SV!I46)</f>
        <v/>
      </c>
      <c r="OL7" s="10" t="str">
        <f>IF(SV!J46="","",SV!J46)</f>
        <v/>
      </c>
      <c r="OM7" s="10" t="str">
        <f>IF(SV!E47="","",SV!E47)</f>
        <v/>
      </c>
      <c r="ON7" s="10" t="str">
        <f>IF(SV!F47="","",SV!F47)</f>
        <v>Bitte ausfüllen</v>
      </c>
      <c r="OO7" s="10" t="str">
        <f>IF(SV!G47="","",SV!G47)</f>
        <v/>
      </c>
      <c r="OP7" s="10" t="str">
        <f>IF(SV!I47="","",SV!I47)</f>
        <v/>
      </c>
      <c r="OQ7" s="10" t="str">
        <f>IF(SV!J47="","",SV!J47)</f>
        <v/>
      </c>
      <c r="OR7" s="10" t="str">
        <f>IF(SV!I48="","",SV!I48)</f>
        <v/>
      </c>
      <c r="OS7" s="10" t="str">
        <f>IF(SV!J48="","",SV!J48)</f>
        <v/>
      </c>
      <c r="OT7" s="283" t="s">
        <v>451</v>
      </c>
      <c r="OU7" s="283" t="s">
        <v>451</v>
      </c>
      <c r="OV7" s="283" t="s">
        <v>451</v>
      </c>
      <c r="OW7" s="283" t="s">
        <v>451</v>
      </c>
      <c r="OX7" s="283" t="s">
        <v>451</v>
      </c>
      <c r="OY7" s="283" t="s">
        <v>451</v>
      </c>
      <c r="OZ7" s="283" t="s">
        <v>451</v>
      </c>
      <c r="PA7" s="10" t="str">
        <f>IF(SV!E49="","",SV!E49)</f>
        <v/>
      </c>
      <c r="PB7" s="10" t="str">
        <f>IF(SV!F49="","",SV!F49)</f>
        <v>Bitte ausfüllen</v>
      </c>
      <c r="PC7" s="10" t="str">
        <f>IF(SV!G49="","",SV!G49)</f>
        <v/>
      </c>
      <c r="PD7" s="10" t="str">
        <f>IF(SV!I49="","",SV!I49)</f>
        <v/>
      </c>
      <c r="PE7" s="10" t="str">
        <f>IF(SV!J49="","",SV!J49)</f>
        <v/>
      </c>
      <c r="PF7" s="10" t="str">
        <f>IF(SV!I50="","",SV!I50)</f>
        <v/>
      </c>
      <c r="PG7" s="10" t="str">
        <f>IF(SV!J50="","",SV!J50)</f>
        <v/>
      </c>
      <c r="PH7" s="283" t="s">
        <v>451</v>
      </c>
      <c r="PI7" s="283" t="s">
        <v>451</v>
      </c>
      <c r="PJ7" s="283" t="s">
        <v>451</v>
      </c>
      <c r="PK7" s="283" t="s">
        <v>451</v>
      </c>
      <c r="PL7" s="283" t="s">
        <v>451</v>
      </c>
      <c r="PM7" s="283" t="s">
        <v>451</v>
      </c>
      <c r="PN7" s="283" t="s">
        <v>451</v>
      </c>
      <c r="PO7" s="10" t="str">
        <f>IF(SV!E51="","",SV!E51)</f>
        <v/>
      </c>
      <c r="PP7" s="10" t="str">
        <f>IF(SV!F51="","",SV!F51)</f>
        <v>Bitte ausfüllen</v>
      </c>
      <c r="PQ7" s="10" t="str">
        <f>IF(SV!G51="","",SV!G51)</f>
        <v/>
      </c>
      <c r="PR7" s="10" t="str">
        <f>IF(SV!I51="","",SV!I51)</f>
        <v/>
      </c>
      <c r="PS7" s="10" t="str">
        <f>IF(SV!J51="","",SV!J51)</f>
        <v/>
      </c>
      <c r="PT7" s="10" t="str">
        <f>IF(SV!I52="","",SV!I52)</f>
        <v/>
      </c>
      <c r="PU7" s="10" t="str">
        <f>IF(SV!J52="","",SV!J52)</f>
        <v/>
      </c>
      <c r="PV7" s="10">
        <f>IF(SV!B55="","",SV!B55)</f>
        <v>2</v>
      </c>
      <c r="PW7" s="10" t="str">
        <f>IF(SV!E55="","",SV!E55)</f>
        <v/>
      </c>
      <c r="PX7" s="10" t="str">
        <f>IF(SV!F55="","",SV!F55)</f>
        <v>Bitte ausfüllen</v>
      </c>
      <c r="PY7" s="10" t="str">
        <f>IF(SV!G55="","",SV!G55)</f>
        <v/>
      </c>
      <c r="PZ7" s="10" t="str">
        <f>IF(SV!I55="","",SV!I55)</f>
        <v/>
      </c>
      <c r="QA7" s="10" t="str">
        <f>IF(SV!J55="","",SV!J55)</f>
        <v/>
      </c>
      <c r="QB7" s="10" t="str">
        <f>IF(SV!I56="","",SV!I56)</f>
        <v/>
      </c>
      <c r="QC7" s="10" t="str">
        <f>IF(SV!J56="","",SV!J56)</f>
        <v/>
      </c>
      <c r="QD7" s="10">
        <f>IF(SV!B56="","",SV!B56)</f>
        <v>1</v>
      </c>
      <c r="QE7" s="10" t="str">
        <f>IF(SV!E56="","",SV!E56)</f>
        <v/>
      </c>
      <c r="QF7" s="10" t="str">
        <f>IF(SV!F56="","",SV!F56)</f>
        <v>Bitte ausfüllen</v>
      </c>
      <c r="QG7" s="10" t="str">
        <f>IF(SV!G56="","",SV!G56)</f>
        <v/>
      </c>
      <c r="QH7" s="10">
        <f>IF(SV!B57="","",SV!B57)</f>
        <v>0.5</v>
      </c>
      <c r="QI7" s="10" t="str">
        <f>IF(SV!E57="","",SV!E57)</f>
        <v/>
      </c>
      <c r="QJ7" s="10" t="str">
        <f>IF(SV!F57="","",SV!F57)</f>
        <v>Bitte ausfüllen</v>
      </c>
      <c r="QK7" s="10">
        <f>IF(SV!B58="","",SV!B58)</f>
        <v>1</v>
      </c>
      <c r="QL7" s="10" t="str">
        <f>IF(SV!E58="","",SV!E58)</f>
        <v/>
      </c>
      <c r="QM7" s="10" t="str">
        <f>IF(SV!F58="","",SV!F58)</f>
        <v>Bitte ausfüllen</v>
      </c>
      <c r="QN7" s="10">
        <f>IF(SV!B59="","",SV!B59)</f>
        <v>0.5</v>
      </c>
      <c r="QO7" s="10" t="str">
        <f>IF(SV!E59="","",SV!E59)</f>
        <v/>
      </c>
      <c r="QP7" s="10" t="str">
        <f>IF(SV!F59="","",SV!F59)</f>
        <v>Bitte ausfüllen</v>
      </c>
      <c r="QQ7" s="10">
        <f>IF(SV!B60="","",SV!B60)</f>
        <v>0.5</v>
      </c>
      <c r="QR7" s="10" t="str">
        <f>IF(SV!E60="","",SV!E60)</f>
        <v/>
      </c>
      <c r="QS7" s="10" t="str">
        <f>IF(SV!F60="","",SV!F60)</f>
        <v>Bitte ausfüllen</v>
      </c>
      <c r="QT7" s="10">
        <f>IF(SV!B61="","",SV!B61)</f>
        <v>0.5</v>
      </c>
      <c r="QU7" s="10" t="str">
        <f>IF(SV!E61="","",SV!E61)</f>
        <v/>
      </c>
      <c r="QV7" s="10" t="str">
        <f>IF(SV!F61="","",SV!F61)</f>
        <v>Bitte ausfüllen</v>
      </c>
      <c r="QW7" s="10">
        <f>IF(SV!B62="","",SV!B62)</f>
        <v>2</v>
      </c>
      <c r="QX7" s="10" t="str">
        <f>IF(SV!E62="","",SV!E62)</f>
        <v/>
      </c>
      <c r="QY7" s="10" t="str">
        <f>IF(SV!F62="","",SV!F62)</f>
        <v>Bitte ausfüllen</v>
      </c>
      <c r="QZ7" s="10">
        <f>IF(SV!B63="","",SV!B63)</f>
        <v>2</v>
      </c>
      <c r="RA7" s="10" t="str">
        <f>IF(SV!E63="","",SV!E63)</f>
        <v/>
      </c>
      <c r="RB7" s="10" t="str">
        <f>IF(SV!F63="","",SV!F63)</f>
        <v>Bitte ausfüllen</v>
      </c>
      <c r="RC7" s="10">
        <f>IF(SV!B64="","",SV!B64)</f>
        <v>0.5</v>
      </c>
      <c r="RD7" s="10" t="str">
        <f>IF(SV!E64="","",SV!E64)</f>
        <v/>
      </c>
      <c r="RE7" s="10" t="str">
        <f>IF(SV!F64="","",SV!F64)</f>
        <v>Bitte ausfüllen</v>
      </c>
      <c r="RF7" s="10">
        <f>IF(SV!E65="","",SV!E65)</f>
        <v>0</v>
      </c>
      <c r="RG7" s="10" t="e">
        <f>IF(SV!#REF!="","",SV!#REF!)</f>
        <v>#REF!</v>
      </c>
      <c r="RH7" s="10" t="e">
        <f>IF(SV!#REF!="","",SV!#REF!)</f>
        <v>#REF!</v>
      </c>
      <c r="RI7" s="10" t="e">
        <f>IF(SV!#REF!="","",SV!#REF!)</f>
        <v>#REF!</v>
      </c>
      <c r="RJ7" s="10" t="e">
        <f>IF(SV!#REF!="","",SV!#REF!)</f>
        <v>#REF!</v>
      </c>
      <c r="RK7" s="10" t="e">
        <f>IF(SV!#REF!="","",SV!#REF!)</f>
        <v>#REF!</v>
      </c>
      <c r="RL7" s="10" t="e">
        <f>IF(SV!#REF!="","",SV!#REF!)</f>
        <v>#REF!</v>
      </c>
      <c r="RM7" s="10" t="e">
        <f>IF(SV!#REF!="","",SV!#REF!)</f>
        <v>#REF!</v>
      </c>
      <c r="RN7" s="10">
        <f>IF('Fallzahlen Einrichtung'!D24="","",'Fallzahlen Einrichtung'!D24)</f>
        <v>440</v>
      </c>
      <c r="RO7" s="10" t="str">
        <f>IF('Fallzahlen Einrichtung'!E24="","",'Fallzahlen Einrichtung'!E24)</f>
        <v/>
      </c>
      <c r="RP7" s="10" t="str">
        <f>IF('Fallzahlen Einrichtung'!F24="","",'Fallzahlen Einrichtung'!F24)</f>
        <v>Bitte Eingriffszahlen unten vollständig ausfüllen</v>
      </c>
      <c r="RQ7" s="10" t="str">
        <f>IF('Fallzahlen Einrichtung'!G24="","",'Fallzahlen Einrichtung'!G24)</f>
        <v/>
      </c>
      <c r="RR7" s="10" t="str">
        <f>IF('Fallzahlen Einrichtung'!I24="","",'Fallzahlen Einrichtung'!I24)</f>
        <v/>
      </c>
      <c r="RS7" s="10" t="str">
        <f>IF('Fallzahlen Einrichtung'!J24="","",'Fallzahlen Einrichtung'!J24)</f>
        <v/>
      </c>
      <c r="RT7" s="10" t="str">
        <f>IF('Fallzahlen Einrichtung'!I25="","",'Fallzahlen Einrichtung'!I25)</f>
        <v/>
      </c>
      <c r="RU7" s="10" t="str">
        <f>IF('Fallzahlen Einrichtung'!J25="","",'Fallzahlen Einrichtung'!J25)</f>
        <v/>
      </c>
      <c r="RV7" s="10">
        <f>IF('Fallzahlen Einrichtung'!D27="","",'Fallzahlen Einrichtung'!D27)</f>
        <v>60</v>
      </c>
      <c r="RW7" s="10" t="str">
        <f>IF('Fallzahlen Einrichtung'!E27="","",'Fallzahlen Einrichtung'!E27)</f>
        <v/>
      </c>
      <c r="RX7" s="283" t="s">
        <v>451</v>
      </c>
      <c r="RY7" s="283" t="s">
        <v>451</v>
      </c>
      <c r="RZ7" s="283" t="s">
        <v>451</v>
      </c>
      <c r="SA7" s="283" t="s">
        <v>451</v>
      </c>
      <c r="SB7" s="283" t="s">
        <v>451</v>
      </c>
      <c r="SC7" s="283" t="s">
        <v>451</v>
      </c>
      <c r="SD7" s="10" t="str">
        <f>IF('Fallzahlen Einrichtung'!D29="","",'Fallzahlen Einrichtung'!D29)</f>
        <v xml:space="preserve"> ---</v>
      </c>
      <c r="SE7" s="10" t="str">
        <f>IF('Fallzahlen Einrichtung'!E29="","",'Fallzahlen Einrichtung'!E29)</f>
        <v/>
      </c>
      <c r="SF7" s="283" t="s">
        <v>451</v>
      </c>
      <c r="SG7" s="283" t="s">
        <v>451</v>
      </c>
      <c r="SH7" s="283" t="s">
        <v>451</v>
      </c>
      <c r="SI7" s="283" t="s">
        <v>451</v>
      </c>
      <c r="SJ7" s="283" t="s">
        <v>451</v>
      </c>
      <c r="SK7" s="283" t="s">
        <v>451</v>
      </c>
      <c r="SL7" s="10" t="str">
        <f>IF('Fallzahlen Einrichtung'!D32="","",'Fallzahlen Einrichtung'!D32)</f>
        <v xml:space="preserve"> ---</v>
      </c>
      <c r="SM7" s="10" t="str">
        <f>IF('Fallzahlen Einrichtung'!E32="","",'Fallzahlen Einrichtung'!E32)</f>
        <v/>
      </c>
      <c r="SN7" s="283" t="s">
        <v>451</v>
      </c>
      <c r="SO7" s="283" t="s">
        <v>451</v>
      </c>
      <c r="SP7" s="283" t="s">
        <v>451</v>
      </c>
      <c r="SQ7" s="283" t="s">
        <v>451</v>
      </c>
      <c r="SR7" s="283" t="s">
        <v>451</v>
      </c>
      <c r="SS7" s="283" t="s">
        <v>451</v>
      </c>
      <c r="ST7" s="10">
        <f>IF('Fallzahlen Einrichtung'!D33="","",'Fallzahlen Einrichtung'!D33)</f>
        <v>100</v>
      </c>
      <c r="SU7" s="10" t="str">
        <f>IF('Fallzahlen Einrichtung'!E33="","",'Fallzahlen Einrichtung'!E33)</f>
        <v/>
      </c>
      <c r="SV7" s="10" t="str">
        <f>IF('Fallzahlen Einrichtung'!F33="","",'Fallzahlen Einrichtung'!F33)</f>
        <v>Bitte Eingriffszahlen unten vollständig ausfüllen</v>
      </c>
      <c r="SW7" s="10" t="str">
        <f>IF('Fallzahlen Einrichtung'!G33="","",'Fallzahlen Einrichtung'!G33)</f>
        <v/>
      </c>
      <c r="SX7" s="10" t="str">
        <f>IF('Fallzahlen Einrichtung'!I33="","",'Fallzahlen Einrichtung'!I33)</f>
        <v/>
      </c>
      <c r="SY7" s="10" t="str">
        <f>IF('Fallzahlen Einrichtung'!J33="","",'Fallzahlen Einrichtung'!J33)</f>
        <v/>
      </c>
      <c r="SZ7" s="10" t="str">
        <f>IF('Fallzahlen Einrichtung'!I34="","",'Fallzahlen Einrichtung'!I34)</f>
        <v/>
      </c>
      <c r="TA7" s="10" t="str">
        <f>IF('Fallzahlen Einrichtung'!J34="","",'Fallzahlen Einrichtung'!J34)</f>
        <v/>
      </c>
      <c r="TB7" s="10" t="str">
        <f>IF('Fallzahlen Einrichtung'!D35="","",'Fallzahlen Einrichtung'!D35)</f>
        <v xml:space="preserve"> ---</v>
      </c>
      <c r="TC7" s="10" t="str">
        <f>IF('Fallzahlen Einrichtung'!E35="","",'Fallzahlen Einrichtung'!E35)</f>
        <v/>
      </c>
      <c r="TD7" s="283" t="s">
        <v>451</v>
      </c>
      <c r="TE7" s="283" t="s">
        <v>451</v>
      </c>
      <c r="TF7" s="283" t="s">
        <v>451</v>
      </c>
      <c r="TG7" s="283" t="s">
        <v>451</v>
      </c>
      <c r="TH7" s="283" t="s">
        <v>451</v>
      </c>
      <c r="TI7" s="283" t="s">
        <v>451</v>
      </c>
      <c r="TJ7" s="10" t="str">
        <f>IF('Fallzahlen Einrichtung'!D38="","",'Fallzahlen Einrichtung'!D38)</f>
        <v xml:space="preserve"> ---</v>
      </c>
      <c r="TK7" s="10" t="str">
        <f>IF('Fallzahlen Einrichtung'!E38="","",'Fallzahlen Einrichtung'!E38)</f>
        <v/>
      </c>
      <c r="TL7" s="283" t="s">
        <v>451</v>
      </c>
      <c r="TM7" s="283" t="s">
        <v>451</v>
      </c>
      <c r="TN7" s="283" t="s">
        <v>451</v>
      </c>
      <c r="TO7" s="283" t="s">
        <v>451</v>
      </c>
      <c r="TP7" s="283" t="s">
        <v>451</v>
      </c>
      <c r="TQ7" s="283" t="s">
        <v>451</v>
      </c>
      <c r="TR7" s="10">
        <f>IF('Fallzahlen Einrichtung'!D39="","",'Fallzahlen Einrichtung'!D39)</f>
        <v>100</v>
      </c>
      <c r="TS7" s="10" t="str">
        <f>IF('Fallzahlen Einrichtung'!E39="","",'Fallzahlen Einrichtung'!E39)</f>
        <v/>
      </c>
      <c r="TT7" s="10" t="str">
        <f>IF('Fallzahlen Einrichtung'!F39="","",'Fallzahlen Einrichtung'!F39)</f>
        <v>Bitte Eingriffszahlen unten vollständig ausfüllen</v>
      </c>
      <c r="TU7" s="10" t="str">
        <f>IF('Fallzahlen Einrichtung'!G39="","",'Fallzahlen Einrichtung'!G39)</f>
        <v/>
      </c>
      <c r="TV7" s="10" t="str">
        <f>IF('Fallzahlen Einrichtung'!I39="","",'Fallzahlen Einrichtung'!I39)</f>
        <v/>
      </c>
      <c r="TW7" s="10" t="str">
        <f>IF('Fallzahlen Einrichtung'!J39="","",'Fallzahlen Einrichtung'!J39)</f>
        <v/>
      </c>
      <c r="TX7" s="10" t="str">
        <f>IF('Fallzahlen Einrichtung'!I40="","",'Fallzahlen Einrichtung'!I40)</f>
        <v/>
      </c>
      <c r="TY7" s="10" t="str">
        <f>IF('Fallzahlen Einrichtung'!J40="","",'Fallzahlen Einrichtung'!J40)</f>
        <v/>
      </c>
      <c r="TZ7" s="10" t="str">
        <f>IF('Fallzahlen Einrichtung'!D41="","",'Fallzahlen Einrichtung'!D41)</f>
        <v xml:space="preserve"> ---</v>
      </c>
      <c r="UA7" s="10" t="str">
        <f>IF('Fallzahlen Einrichtung'!E41="","",'Fallzahlen Einrichtung'!E41)</f>
        <v/>
      </c>
      <c r="UB7" s="283" t="s">
        <v>451</v>
      </c>
      <c r="UC7" s="283" t="s">
        <v>451</v>
      </c>
      <c r="UD7" s="283" t="s">
        <v>451</v>
      </c>
      <c r="UE7" s="283" t="s">
        <v>451</v>
      </c>
      <c r="UF7" s="283" t="s">
        <v>451</v>
      </c>
      <c r="UG7" s="283" t="s">
        <v>451</v>
      </c>
      <c r="UH7" s="10" t="str">
        <f>IF('Fallzahlen Einrichtung'!D44="","",'Fallzahlen Einrichtung'!D44)</f>
        <v xml:space="preserve"> ---</v>
      </c>
      <c r="UI7" s="10" t="str">
        <f>IF('Fallzahlen Einrichtung'!E44="","",'Fallzahlen Einrichtung'!E44)</f>
        <v/>
      </c>
      <c r="UJ7" s="283" t="s">
        <v>451</v>
      </c>
      <c r="UK7" s="283" t="s">
        <v>451</v>
      </c>
      <c r="UL7" s="283" t="s">
        <v>451</v>
      </c>
      <c r="UM7" s="283" t="s">
        <v>451</v>
      </c>
      <c r="UN7" s="283" t="s">
        <v>451</v>
      </c>
      <c r="UO7" s="283" t="s">
        <v>451</v>
      </c>
      <c r="UP7" s="10">
        <f>IF('Fallzahlen Einrichtung'!D45="","",'Fallzahlen Einrichtung'!D45)</f>
        <v>180</v>
      </c>
      <c r="UQ7" s="10" t="str">
        <f>IF('Fallzahlen Einrichtung'!E45="","",'Fallzahlen Einrichtung'!E45)</f>
        <v/>
      </c>
      <c r="UR7" s="283" t="s">
        <v>451</v>
      </c>
      <c r="US7" s="10" t="str">
        <f>IF('Fallzahlen Einrichtung'!D47="","",'Fallzahlen Einrichtung'!D47)</f>
        <v xml:space="preserve"> ---</v>
      </c>
      <c r="UT7" s="10" t="str">
        <f>IF('Fallzahlen Einrichtung'!E47="","",'Fallzahlen Einrichtung'!E47)</f>
        <v/>
      </c>
      <c r="UU7" s="283" t="s">
        <v>451</v>
      </c>
      <c r="UV7" s="10" t="e">
        <f>IF('Fallzahlen Einrichtung'!#REF!="","",'Fallzahlen Einrichtung'!#REF!)</f>
        <v>#REF!</v>
      </c>
      <c r="UW7" s="10" t="e">
        <f>IF('Fallzahlen Einrichtung'!#REF!="","",'Fallzahlen Einrichtung'!#REF!)</f>
        <v>#REF!</v>
      </c>
      <c r="UX7" s="283" t="s">
        <v>451</v>
      </c>
      <c r="UY7" s="10" t="e">
        <f>IF('Fallzahlen Einrichtung'!#REF!="","",'Fallzahlen Einrichtung'!#REF!)</f>
        <v>#REF!</v>
      </c>
      <c r="UZ7" s="10" t="e">
        <f>IF('Fallzahlen Einrichtung'!#REF!="","",'Fallzahlen Einrichtung'!#REF!)</f>
        <v>#REF!</v>
      </c>
      <c r="VA7" s="10" t="e">
        <f>IF('Fallzahlen Einrichtung'!#REF!="","",'Fallzahlen Einrichtung'!#REF!)</f>
        <v>#REF!</v>
      </c>
      <c r="VB7" s="10" t="e">
        <f>IF('Fallzahlen Einrichtung'!#REF!="","",'Fallzahlen Einrichtung'!#REF!)</f>
        <v>#REF!</v>
      </c>
      <c r="VC7" s="10" t="e">
        <f>IF('Fallzahlen Einrichtung'!#REF!="","",'Fallzahlen Einrichtung'!#REF!)</f>
        <v>#REF!</v>
      </c>
      <c r="VD7" s="10" t="e">
        <f>IF('Fallzahlen Einrichtung'!#REF!="","",'Fallzahlen Einrichtung'!#REF!)</f>
        <v>#REF!</v>
      </c>
      <c r="VE7" s="10" t="e">
        <f>IF('Fallzahlen Einrichtung'!#REF!="","",'Fallzahlen Einrichtung'!#REF!)</f>
        <v>#REF!</v>
      </c>
      <c r="VF7" s="10" t="e">
        <f>IF('Fallzahlen Einrichtung'!#REF!="","",'Fallzahlen Einrichtung'!#REF!)</f>
        <v>#REF!</v>
      </c>
      <c r="VG7" s="10" t="e">
        <f>IF('Fallzahlen Einrichtung'!#REF!="","",'Fallzahlen Einrichtung'!#REF!)</f>
        <v>#REF!</v>
      </c>
      <c r="VH7" s="10" t="e">
        <f>IF('Fallzahlen Einrichtung'!#REF!="","",'Fallzahlen Einrichtung'!#REF!)</f>
        <v>#REF!</v>
      </c>
      <c r="VI7" s="10" t="e">
        <f>IF('Fallzahlen Einrichtung'!#REF!="","",'Fallzahlen Einrichtung'!#REF!)</f>
        <v>#REF!</v>
      </c>
      <c r="VJ7" s="10" t="e">
        <f>IF('Fallzahlen Einrichtung'!#REF!="","",'Fallzahlen Einrichtung'!#REF!)</f>
        <v>#REF!</v>
      </c>
      <c r="VK7" s="10" t="e">
        <f>IF('Fallzahlen Einrichtung'!#REF!="","",'Fallzahlen Einrichtung'!#REF!)</f>
        <v>#REF!</v>
      </c>
      <c r="VL7" s="10" t="e">
        <f>IF('Fallzahlen Einrichtung'!#REF!="","",'Fallzahlen Einrichtung'!#REF!)</f>
        <v>#REF!</v>
      </c>
      <c r="VM7" s="10" t="e">
        <f>IF('Fallzahlen Einrichtung'!#REF!="","",'Fallzahlen Einrichtung'!#REF!)</f>
        <v>#REF!</v>
      </c>
      <c r="VN7" s="10" t="e">
        <f>IF('Fallzahlen Einrichtung'!#REF!="","",'Fallzahlen Einrichtung'!#REF!)</f>
        <v>#REF!</v>
      </c>
      <c r="VO7" s="10" t="e">
        <f>IF('Fallzahlen Einrichtung'!#REF!="","",'Fallzahlen Einrichtung'!#REF!)</f>
        <v>#REF!</v>
      </c>
      <c r="VP7" s="10" t="e">
        <f>IF('Fallzahlen Einrichtung'!#REF!="","",'Fallzahlen Einrichtung'!#REF!)</f>
        <v>#REF!</v>
      </c>
      <c r="VQ7" s="10" t="e">
        <f>IF('Fallzahlen Einrichtung'!#REF!="","",'Fallzahlen Einrichtung'!#REF!)</f>
        <v>#REF!</v>
      </c>
      <c r="VR7" s="10" t="e">
        <f>IF('Fallzahlen Einrichtung'!#REF!="","",'Fallzahlen Einrichtung'!#REF!)</f>
        <v>#REF!</v>
      </c>
      <c r="VS7" s="10" t="e">
        <f>IF('Fallzahlen Einrichtung'!#REF!="","",'Fallzahlen Einrichtung'!#REF!)</f>
        <v>#REF!</v>
      </c>
      <c r="VT7" s="10" t="e">
        <f>IF('Fallzahlen Einrichtung'!#REF!="","",'Fallzahlen Einrichtung'!#REF!)</f>
        <v>#REF!</v>
      </c>
      <c r="VU7" s="10" t="e">
        <f>IF('Fallzahlen Einrichtung'!#REF!="","",'Fallzahlen Einrichtung'!#REF!)</f>
        <v>#REF!</v>
      </c>
      <c r="VV7" s="10" t="e">
        <f>IF('Fallzahlen Einrichtung'!#REF!="","",'Fallzahlen Einrichtung'!#REF!)</f>
        <v>#REF!</v>
      </c>
      <c r="VW7" s="10" t="e">
        <f>IF('Fallzahlen Einrichtung'!#REF!="","",'Fallzahlen Einrichtung'!#REF!)</f>
        <v>#REF!</v>
      </c>
      <c r="VX7" s="10" t="e">
        <f>IF('Fallzahlen Einrichtung'!#REF!="","",'Fallzahlen Einrichtung'!#REF!)</f>
        <v>#REF!</v>
      </c>
      <c r="VY7" s="10" t="e">
        <f>IF('Fallzahlen Einrichtung'!#REF!="","",'Fallzahlen Einrichtung'!#REF!)</f>
        <v>#REF!</v>
      </c>
      <c r="VZ7" s="10" t="e">
        <f>IF('Fallzahlen Einrichtung'!#REF!="","",'Fallzahlen Einrichtung'!#REF!)</f>
        <v>#REF!</v>
      </c>
      <c r="WA7" s="10" t="e">
        <f>IF('Fallzahlen Einrichtung'!#REF!="","",'Fallzahlen Einrichtung'!#REF!)</f>
        <v>#REF!</v>
      </c>
      <c r="WB7" s="10" t="e">
        <f>IF('Fallzahlen Einrichtung'!#REF!="","",'Fallzahlen Einrichtung'!#REF!)</f>
        <v>#REF!</v>
      </c>
      <c r="WC7" s="10" t="e">
        <f>IF('Fallzahlen Einrichtung'!#REF!="","",'Fallzahlen Einrichtung'!#REF!)</f>
        <v>#REF!</v>
      </c>
      <c r="WD7" s="10" t="e">
        <f>IF('Fallzahlen Einrichtung'!#REF!="","",'Fallzahlen Einrichtung'!#REF!)</f>
        <v>#REF!</v>
      </c>
      <c r="WE7" s="10" t="e">
        <f>IF('Fallzahlen Einrichtung'!#REF!="","",'Fallzahlen Einrichtung'!#REF!)</f>
        <v>#REF!</v>
      </c>
      <c r="WF7" s="10" t="e">
        <f>IF('Fallzahlen Einrichtung'!#REF!="","",'Fallzahlen Einrichtung'!#REF!)</f>
        <v>#REF!</v>
      </c>
      <c r="WG7" s="10" t="e">
        <f>IF('Fallzahlen Einrichtung'!#REF!="","",'Fallzahlen Einrichtung'!#REF!)</f>
        <v>#REF!</v>
      </c>
      <c r="WH7" s="10" t="e">
        <f>IF('Fallzahlen Einrichtung'!#REF!="","",'Fallzahlen Einrichtung'!#REF!)</f>
        <v>#REF!</v>
      </c>
      <c r="WI7" s="10" t="e">
        <f>IF('Fallzahlen Einrichtung'!#REF!="","",'Fallzahlen Einrichtung'!#REF!)</f>
        <v>#REF!</v>
      </c>
      <c r="WJ7" s="10" t="e">
        <f>IF('Fallzahlen Einrichtung'!#REF!="","",'Fallzahlen Einrichtung'!#REF!)</f>
        <v>#REF!</v>
      </c>
      <c r="WK7" s="10" t="e">
        <f>IF('Fallzahlen Einrichtung'!#REF!="","",'Fallzahlen Einrichtung'!#REF!)</f>
        <v>#REF!</v>
      </c>
      <c r="WL7" s="10" t="e">
        <f>IF('Fallzahlen Einrichtung'!#REF!="","",'Fallzahlen Einrichtung'!#REF!)</f>
        <v>#REF!</v>
      </c>
      <c r="WM7" s="10" t="e">
        <f>IF('Fallzahlen Einrichtung'!#REF!="","",'Fallzahlen Einrichtung'!#REF!)</f>
        <v>#REF!</v>
      </c>
      <c r="WN7" s="10" t="e">
        <f>IF('Fallzahlen Einrichtung'!#REF!="","",'Fallzahlen Einrichtung'!#REF!)</f>
        <v>#REF!</v>
      </c>
      <c r="WO7" s="10" t="e">
        <f>IF('Fallzahlen Einrichtung'!#REF!="","",'Fallzahlen Einrichtung'!#REF!)</f>
        <v>#REF!</v>
      </c>
      <c r="WP7" s="10" t="e">
        <f>IF('Fallzahlen Einrichtung'!#REF!="","",'Fallzahlen Einrichtung'!#REF!)</f>
        <v>#REF!</v>
      </c>
      <c r="WQ7" s="10" t="e">
        <f>IF('Fallzahlen Einrichtung'!#REF!="","",'Fallzahlen Einrichtung'!#REF!)</f>
        <v>#REF!</v>
      </c>
      <c r="WR7" s="10" t="e">
        <f>IF('Fallzahlen Einrichtung'!#REF!="","",'Fallzahlen Einrichtung'!#REF!)</f>
        <v>#REF!</v>
      </c>
      <c r="WS7" s="10" t="e">
        <f>IF('Fallzahlen Einrichtung'!#REF!="","",'Fallzahlen Einrichtung'!#REF!)</f>
        <v>#REF!</v>
      </c>
      <c r="WT7" s="10" t="e">
        <f>IF('Fallzahlen Einrichtung'!#REF!="","",'Fallzahlen Einrichtung'!#REF!)</f>
        <v>#REF!</v>
      </c>
      <c r="WU7" s="10" t="e">
        <f>IF('Fallzahlen Einrichtung'!#REF!="","",'Fallzahlen Einrichtung'!#REF!)</f>
        <v>#REF!</v>
      </c>
      <c r="WV7" s="10" t="e">
        <f>IF('Fallzahlen Einrichtung'!#REF!="","",'Fallzahlen Einrichtung'!#REF!)</f>
        <v>#REF!</v>
      </c>
      <c r="WW7" s="10" t="e">
        <f>IF('Fallzahlen Einrichtung'!#REF!="","",'Fallzahlen Einrichtung'!#REF!)</f>
        <v>#REF!</v>
      </c>
      <c r="WX7" s="10" t="e">
        <f>IF('Fallzahlen Einrichtung'!#REF!="","",'Fallzahlen Einrichtung'!#REF!)</f>
        <v>#REF!</v>
      </c>
      <c r="WY7" s="10" t="e">
        <f>IF('Fallzahlen Einrichtung'!#REF!="","",'Fallzahlen Einrichtung'!#REF!)</f>
        <v>#REF!</v>
      </c>
      <c r="WZ7" s="10" t="e">
        <f>IF('Fallzahlen Einrichtung'!#REF!="","",'Fallzahlen Einrichtung'!#REF!)</f>
        <v>#REF!</v>
      </c>
      <c r="XA7" s="10" t="e">
        <f>IF('Fallzahlen Einrichtung'!#REF!="","",'Fallzahlen Einrichtung'!#REF!)</f>
        <v>#REF!</v>
      </c>
      <c r="XB7" s="10" t="e">
        <f>IF('Fallzahlen Einrichtung'!#REF!="","",'Fallzahlen Einrichtung'!#REF!)</f>
        <v>#REF!</v>
      </c>
      <c r="XC7" s="10" t="e">
        <f>IF('Fallzahlen Einrichtung'!#REF!="","",'Fallzahlen Einrichtung'!#REF!)</f>
        <v>#REF!</v>
      </c>
      <c r="XD7" s="10" t="e">
        <f>IF('Fallzahlen Einrichtung'!#REF!="","",'Fallzahlen Einrichtung'!#REF!)</f>
        <v>#REF!</v>
      </c>
      <c r="XE7" s="10" t="e">
        <f>IF('Fallzahlen Einrichtung'!#REF!="","",'Fallzahlen Einrichtung'!#REF!)</f>
        <v>#REF!</v>
      </c>
      <c r="XF7" s="10" t="e">
        <f>IF('Fallzahlen Einrichtung'!#REF!="","",'Fallzahlen Einrichtung'!#REF!)</f>
        <v>#REF!</v>
      </c>
      <c r="XG7" s="10" t="e">
        <f>IF('Fallzahlen Einrichtung'!#REF!="","",'Fallzahlen Einrichtung'!#REF!)</f>
        <v>#REF!</v>
      </c>
      <c r="XH7" s="10" t="e">
        <f>IF('Fallzahlen Einrichtung'!#REF!="","",'Fallzahlen Einrichtung'!#REF!)</f>
        <v>#REF!</v>
      </c>
      <c r="XI7" s="10" t="e">
        <f>IF('Fallzahlen Einrichtung'!#REF!="","",'Fallzahlen Einrichtung'!#REF!)</f>
        <v>#REF!</v>
      </c>
      <c r="XJ7" s="10" t="e">
        <f>IF('Fallzahlen Einrichtung'!#REF!="","",'Fallzahlen Einrichtung'!#REF!)</f>
        <v>#REF!</v>
      </c>
      <c r="XK7" s="10" t="e">
        <f>IF('Fallzahlen Einrichtung'!#REF!="","",'Fallzahlen Einrichtung'!#REF!)</f>
        <v>#REF!</v>
      </c>
      <c r="XL7" s="10" t="e">
        <f>IF('Fallzahlen Einrichtung'!#REF!="","",'Fallzahlen Einrichtung'!#REF!)</f>
        <v>#REF!</v>
      </c>
      <c r="XM7" s="10" t="e">
        <f>IF('Fallzahlen Einrichtung'!#REF!="","",'Fallzahlen Einrichtung'!#REF!)</f>
        <v>#REF!</v>
      </c>
      <c r="XN7" s="10" t="e">
        <f>IF('Fallzahlen Einrichtung'!#REF!="","",'Fallzahlen Einrichtung'!#REF!)</f>
        <v>#REF!</v>
      </c>
      <c r="XO7" s="10" t="e">
        <f>IF('Fallzahlen Einrichtung'!#REF!="","",'Fallzahlen Einrichtung'!#REF!)</f>
        <v>#REF!</v>
      </c>
      <c r="XP7" s="10" t="e">
        <f>IF('Fallzahlen Einrichtung'!#REF!="","",'Fallzahlen Einrichtung'!#REF!)</f>
        <v>#REF!</v>
      </c>
      <c r="XQ7" s="10" t="e">
        <f>IF('Fallzahlen Einrichtung'!#REF!="","",'Fallzahlen Einrichtung'!#REF!)</f>
        <v>#REF!</v>
      </c>
      <c r="XR7" s="10" t="e">
        <f>IF('Fallzahlen Einrichtung'!#REF!="","",'Fallzahlen Einrichtung'!#REF!)</f>
        <v>#REF!</v>
      </c>
      <c r="XS7" s="10" t="e">
        <f>IF('Fallzahlen Einrichtung'!#REF!="","",'Fallzahlen Einrichtung'!#REF!)</f>
        <v>#REF!</v>
      </c>
      <c r="XT7" s="10" t="e">
        <f>IF('Fallzahlen Einrichtung'!#REF!="","",'Fallzahlen Einrichtung'!#REF!)</f>
        <v>#REF!</v>
      </c>
      <c r="XU7" s="10" t="e">
        <f>IF('Fallzahlen Einrichtung'!#REF!="","",'Fallzahlen Einrichtung'!#REF!)</f>
        <v>#REF!</v>
      </c>
      <c r="XV7" s="10" t="e">
        <f>IF('Fallzahlen Einrichtung'!#REF!="","",'Fallzahlen Einrichtung'!#REF!)</f>
        <v>#REF!</v>
      </c>
      <c r="XW7" s="10" t="e">
        <f>IF('Fallzahlen Einrichtung'!#REF!="","",'Fallzahlen Einrichtung'!#REF!)</f>
        <v>#REF!</v>
      </c>
      <c r="XX7" s="10" t="e">
        <f>IF('Fallzahlen Einrichtung'!#REF!="","",'Fallzahlen Einrichtung'!#REF!)</f>
        <v>#REF!</v>
      </c>
      <c r="XY7" s="10" t="e">
        <f>IF('Fallzahlen Einrichtung'!#REF!="","",'Fallzahlen Einrichtung'!#REF!)</f>
        <v>#REF!</v>
      </c>
      <c r="XZ7" s="10" t="e">
        <f>IF('Fallzahlen Einrichtung'!#REF!="","",'Fallzahlen Einrichtung'!#REF!)</f>
        <v>#REF!</v>
      </c>
      <c r="YA7" s="10" t="e">
        <f>IF('Fallzahlen Einrichtung'!#REF!="","",'Fallzahlen Einrichtung'!#REF!)</f>
        <v>#REF!</v>
      </c>
      <c r="YB7" s="10" t="e">
        <f>IF('Fallzahlen Einrichtung'!#REF!="","",'Fallzahlen Einrichtung'!#REF!)</f>
        <v>#REF!</v>
      </c>
      <c r="YC7" s="10" t="e">
        <f>IF('Fallzahlen Einrichtung'!#REF!="","",'Fallzahlen Einrichtung'!#REF!)</f>
        <v>#REF!</v>
      </c>
      <c r="YD7" s="10" t="e">
        <f>IF('Fallzahlen Einrichtung'!#REF!="","",'Fallzahlen Einrichtung'!#REF!)</f>
        <v>#REF!</v>
      </c>
      <c r="YE7" s="10" t="e">
        <f>IF('Fallzahlen Einrichtung'!#REF!="","",'Fallzahlen Einrichtung'!#REF!)</f>
        <v>#REF!</v>
      </c>
      <c r="YF7" s="10" t="e">
        <f>IF('Fallzahlen Einrichtung'!#REF!="","",'Fallzahlen Einrichtung'!#REF!)</f>
        <v>#REF!</v>
      </c>
      <c r="YG7" s="10" t="e">
        <f>IF('Fallzahlen Einrichtung'!#REF!="","",'Fallzahlen Einrichtung'!#REF!)</f>
        <v>#REF!</v>
      </c>
      <c r="YH7" s="10" t="e">
        <f>IF('Fallzahlen Einrichtung'!#REF!="","",'Fallzahlen Einrichtung'!#REF!)</f>
        <v>#REF!</v>
      </c>
      <c r="YI7" s="10" t="e">
        <f>IF('Fallzahlen Einrichtung'!#REF!="","",'Fallzahlen Einrichtung'!#REF!)</f>
        <v>#REF!</v>
      </c>
      <c r="YJ7" s="10" t="e">
        <f>IF('Fallzahlen Einrichtung'!#REF!="","",'Fallzahlen Einrichtung'!#REF!)</f>
        <v>#REF!</v>
      </c>
      <c r="YK7" s="10" t="e">
        <f>IF('Fallzahlen Einrichtung'!#REF!="","",'Fallzahlen Einrichtung'!#REF!)</f>
        <v>#REF!</v>
      </c>
      <c r="YL7" s="10" t="e">
        <f>IF('Fallzahlen Einrichtung'!#REF!="","",'Fallzahlen Einrichtung'!#REF!)</f>
        <v>#REF!</v>
      </c>
      <c r="YM7" s="10" t="e">
        <f>IF('Fallzahlen Einrichtung'!#REF!="","",'Fallzahlen Einrichtung'!#REF!)</f>
        <v>#REF!</v>
      </c>
      <c r="YN7" s="10" t="e">
        <f>IF('Fallzahlen Einrichtung'!#REF!="","",'Fallzahlen Einrichtung'!#REF!)</f>
        <v>#REF!</v>
      </c>
      <c r="YO7" s="10" t="e">
        <f>IF('Fallzahlen Einrichtung'!#REF!="","",'Fallzahlen Einrichtung'!#REF!)</f>
        <v>#REF!</v>
      </c>
      <c r="YP7" s="10" t="e">
        <f>IF('Fallzahlen Einrichtung'!#REF!="","",'Fallzahlen Einrichtung'!#REF!)</f>
        <v>#REF!</v>
      </c>
      <c r="YQ7" s="10" t="e">
        <f>IF('Fallzahlen Einrichtung'!#REF!="","",'Fallzahlen Einrichtung'!#REF!)</f>
        <v>#REF!</v>
      </c>
      <c r="YR7" s="10" t="e">
        <f>IF('Fallzahlen Einrichtung'!#REF!="","",'Fallzahlen Einrichtung'!#REF!)</f>
        <v>#REF!</v>
      </c>
      <c r="YS7" s="10" t="e">
        <f>IF('Fallzahlen Einrichtung'!#REF!="","",'Fallzahlen Einrichtung'!#REF!)</f>
        <v>#REF!</v>
      </c>
      <c r="YT7" s="10" t="e">
        <f>IF('Fallzahlen Einrichtung'!#REF!="","",'Fallzahlen Einrichtung'!#REF!)</f>
        <v>#REF!</v>
      </c>
      <c r="YU7" s="10" t="e">
        <f>IF('Fallzahlen Einrichtung'!#REF!="","",'Fallzahlen Einrichtung'!#REF!)</f>
        <v>#REF!</v>
      </c>
      <c r="YV7" s="10" t="e">
        <f>IF('Fallzahlen Einrichtung'!#REF!="","",'Fallzahlen Einrichtung'!#REF!)</f>
        <v>#REF!</v>
      </c>
      <c r="YW7" s="10" t="e">
        <f>IF('Fallzahlen Einrichtung'!#REF!="","",'Fallzahlen Einrichtung'!#REF!)</f>
        <v>#REF!</v>
      </c>
      <c r="YX7" s="10" t="e">
        <f>IF('Fallzahlen Einrichtung'!#REF!="","",'Fallzahlen Einrichtung'!#REF!)</f>
        <v>#REF!</v>
      </c>
      <c r="YY7" s="10" t="e">
        <f>IF('Fallzahlen Einrichtung'!#REF!="","",'Fallzahlen Einrichtung'!#REF!)</f>
        <v>#REF!</v>
      </c>
      <c r="YZ7" s="10" t="e">
        <f>IF('Fallzahlen Einrichtung'!#REF!="","",'Fallzahlen Einrichtung'!#REF!)</f>
        <v>#REF!</v>
      </c>
      <c r="ZA7" s="10" t="str">
        <f>IF(Vorabbewertung!C40="","",Vorabbewertung!C40)</f>
        <v/>
      </c>
      <c r="ZB7" s="10" t="str">
        <f>IF(Vorabbewertung!C43="","",Vorabbewertung!C43)</f>
        <v/>
      </c>
      <c r="ZC7" s="10" t="str">
        <f>IF(Vorabbewertung!E40="","",Vorabbewertung!E40)</f>
        <v/>
      </c>
      <c r="ZD7" s="10" t="str">
        <f>IF(Vorabbewertung!F40="","",Vorabbewertung!F40)</f>
        <v/>
      </c>
      <c r="ZE7" s="10" t="str">
        <f>IF(Vorabbewertung!H40="","",Vorabbewertung!H40)</f>
        <v/>
      </c>
      <c r="ZF7" s="10" t="str">
        <f>IF(Vorabbewertung!E42="","",Vorabbewertung!E42)</f>
        <v/>
      </c>
      <c r="ZG7" s="10" t="str">
        <f>IF(Vorabbewertung!F42="","",Vorabbewertung!F42)</f>
        <v/>
      </c>
      <c r="ZH7" s="10" t="str">
        <f>IF(Vorabbewertung!H42="","",Vorabbewertung!H42)</f>
        <v/>
      </c>
      <c r="ZI7" s="10" t="str">
        <f>IF(Vorabbewertung!E43="","",Vorabbewertung!E43)</f>
        <v/>
      </c>
      <c r="ZJ7" s="10" t="str">
        <f>IF(Vorabbewertung!F43="","",Vorabbewertung!F43)</f>
        <v/>
      </c>
      <c r="ZK7" s="10" t="str">
        <f>IF(Vorabbewertung!H43="","",Vorabbewertung!H43)</f>
        <v/>
      </c>
      <c r="ZL7" s="10" t="str">
        <f>IF(Vorabbewertung!C45="","",Vorabbewertung!C45)</f>
        <v/>
      </c>
      <c r="ZM7" s="10" t="str">
        <f>IF(Vorabbewertung!C50="","",Vorabbewertung!C50)</f>
        <v/>
      </c>
      <c r="ZN7" s="10" t="str">
        <f>IF(Auditbericht!C40="","",Auditbericht!C40)</f>
        <v/>
      </c>
      <c r="ZO7" s="10" t="str">
        <f>IF(Auditbericht!C43="","",Auditbericht!C43)</f>
        <v/>
      </c>
      <c r="ZP7" s="10" t="str">
        <f>IF(Auditbericht!E40="","",Auditbericht!E40)</f>
        <v/>
      </c>
      <c r="ZQ7" s="10" t="str">
        <f>IF(Auditbericht!F40="","",Auditbericht!F40)</f>
        <v/>
      </c>
      <c r="ZR7" s="10" t="str">
        <f>IF(Auditbericht!H40="","",Auditbericht!H40)</f>
        <v/>
      </c>
      <c r="ZS7" s="10" t="str">
        <f>IF(Auditbericht!E42="","",Auditbericht!E42)</f>
        <v/>
      </c>
      <c r="ZT7" s="10" t="str">
        <f>IF(Auditbericht!F42="","",Auditbericht!F42)</f>
        <v/>
      </c>
      <c r="ZU7" s="10" t="str">
        <f>IF(Auditbericht!H42="","",Auditbericht!H42)</f>
        <v/>
      </c>
      <c r="ZV7" s="10" t="str">
        <f>IF(Auditbericht!E43="","",Auditbericht!E43)</f>
        <v/>
      </c>
      <c r="ZW7" s="10" t="str">
        <f>IF(Auditbericht!F43="","",Auditbericht!F43)</f>
        <v/>
      </c>
      <c r="ZX7" s="10" t="str">
        <f>IF(Auditbericht!H43="","",Auditbericht!H43)</f>
        <v/>
      </c>
      <c r="ZY7" s="10" t="str">
        <f>IF(Auditbericht!C45="","",Auditbericht!C45)</f>
        <v/>
      </c>
      <c r="ZZ7" s="10" t="str">
        <f>IF(Auditbericht!C50="","",Auditbericht!C50)</f>
        <v/>
      </c>
    </row>
    <row r="8" spans="1:702" ht="14.25" x14ac:dyDescent="0.45"/>
    <row r="9" spans="1:702" ht="14.25" x14ac:dyDescent="0.45"/>
    <row r="10" spans="1:702" ht="15" customHeight="1" x14ac:dyDescent="0.25">
      <c r="BW10" s="269"/>
      <c r="XF10" s="278"/>
      <c r="XG10" s="278"/>
      <c r="XO10" s="278"/>
      <c r="XP10" s="278"/>
      <c r="XQ10" s="278"/>
    </row>
    <row r="11" spans="1:702" x14ac:dyDescent="0.25">
      <c r="HO11" s="272"/>
      <c r="XF11" s="278"/>
      <c r="XG11" s="278"/>
      <c r="XO11" s="278"/>
      <c r="XP11" s="278"/>
      <c r="XQ11" s="278"/>
    </row>
    <row r="12" spans="1:702" x14ac:dyDescent="0.25">
      <c r="HO12" s="272"/>
      <c r="XF12" s="278"/>
      <c r="XG12" s="278"/>
      <c r="XO12" s="278"/>
      <c r="XP12" s="278"/>
      <c r="XQ12" s="278"/>
    </row>
    <row r="13" spans="1:702" ht="15" customHeight="1" x14ac:dyDescent="0.25">
      <c r="HO13" s="272"/>
      <c r="XF13" s="279"/>
      <c r="XG13" s="279"/>
      <c r="XO13" s="278"/>
      <c r="XP13" s="278"/>
      <c r="XQ13" s="278"/>
    </row>
    <row r="14" spans="1:702" x14ac:dyDescent="0.25">
      <c r="HO14" s="272"/>
      <c r="XF14" s="278"/>
      <c r="XG14" s="278"/>
    </row>
    <row r="15" spans="1:702" x14ac:dyDescent="0.25">
      <c r="XF15" s="278"/>
      <c r="XG15" s="278"/>
    </row>
    <row r="16" spans="1:702" x14ac:dyDescent="0.25">
      <c r="XF16" s="278"/>
      <c r="XG16" s="278"/>
    </row>
    <row r="17" spans="630:631" x14ac:dyDescent="0.25">
      <c r="XF17" s="278"/>
      <c r="XG17" s="278"/>
    </row>
    <row r="18" spans="630:631" x14ac:dyDescent="0.25">
      <c r="XF18" s="278"/>
      <c r="XG18" s="278"/>
    </row>
  </sheetData>
  <phoneticPr fontId="10" type="noConversion"/>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tabColor rgb="FF0070C0"/>
  </sheetPr>
  <dimension ref="A1:V281"/>
  <sheetViews>
    <sheetView zoomScale="85" zoomScaleNormal="85" workbookViewId="0">
      <selection activeCell="B5" sqref="B5"/>
    </sheetView>
  </sheetViews>
  <sheetFormatPr baseColWidth="10" defaultRowHeight="15" x14ac:dyDescent="0.25"/>
  <cols>
    <col min="1" max="1" width="13.5703125" customWidth="1"/>
    <col min="2" max="2" width="28" customWidth="1"/>
    <col min="3" max="3" width="73.5703125" bestFit="1" customWidth="1"/>
    <col min="5" max="5" width="34.140625" style="159" bestFit="1" customWidth="1"/>
    <col min="6" max="6" width="34.140625" customWidth="1"/>
    <col min="7" max="7" width="28" customWidth="1"/>
    <col min="12" max="12" width="11.42578125" style="160"/>
    <col min="14" max="14" width="11.42578125" style="159"/>
    <col min="15" max="16" width="16" customWidth="1"/>
    <col min="22" max="22" width="11.42578125" style="160"/>
  </cols>
  <sheetData>
    <row r="1" spans="1:22" x14ac:dyDescent="0.25">
      <c r="A1" t="s">
        <v>294</v>
      </c>
      <c r="B1" t="s">
        <v>306</v>
      </c>
      <c r="C1" s="152" t="s">
        <v>307</v>
      </c>
      <c r="D1" s="151" t="s">
        <v>308</v>
      </c>
      <c r="E1" s="151" t="s">
        <v>309</v>
      </c>
      <c r="F1" s="151" t="s">
        <v>310</v>
      </c>
      <c r="G1" s="151" t="s">
        <v>40</v>
      </c>
      <c r="H1" s="151" t="s">
        <v>269</v>
      </c>
      <c r="I1" s="151" t="s">
        <v>311</v>
      </c>
      <c r="J1" s="151" t="s">
        <v>312</v>
      </c>
      <c r="K1" s="151" t="s">
        <v>40</v>
      </c>
      <c r="L1" s="151" t="s">
        <v>269</v>
      </c>
      <c r="M1" s="151"/>
      <c r="N1" s="153" t="s">
        <v>267</v>
      </c>
      <c r="O1" s="151" t="s">
        <v>313</v>
      </c>
      <c r="P1" s="151" t="s">
        <v>314</v>
      </c>
      <c r="Q1" s="151" t="s">
        <v>40</v>
      </c>
      <c r="R1" s="151" t="s">
        <v>269</v>
      </c>
      <c r="S1" s="151" t="s">
        <v>315</v>
      </c>
      <c r="T1" s="151" t="s">
        <v>316</v>
      </c>
      <c r="U1" s="151" t="s">
        <v>40</v>
      </c>
      <c r="V1" s="151" t="s">
        <v>269</v>
      </c>
    </row>
    <row r="2" spans="1:22" ht="14.25" x14ac:dyDescent="0.45">
      <c r="A2" s="136">
        <v>1</v>
      </c>
      <c r="B2" s="149" t="s">
        <v>42</v>
      </c>
      <c r="C2" s="10">
        <v>18</v>
      </c>
      <c r="D2" s="151" t="str">
        <f>VLOOKUP(ROUNDUP((ROW(D2)-1)/$C$2,0),$A$2:$B$15,2,0)</f>
        <v>Struktur</v>
      </c>
      <c r="E2" s="151" t="str">
        <f>CONCATENATE("Hinweis ",COUNTIF($D$1:D1,D2)+1)</f>
        <v>Hinweis 1</v>
      </c>
      <c r="F2" s="151" t="str">
        <f ca="1">IFERROR(IF(OR(AND(G2="",H2=""),AND(G2=0,H2=0),AND(G2=CONCATENATE($D2,": "),H2=""),AND(G2=CONCATENATE($D2,": "),H2=0)),"",MAX(F$1:F1)+1),"")</f>
        <v/>
      </c>
      <c r="G2" s="151" t="str">
        <f ca="1">IFERROR(CONCATENATE($D2,": ",INDIRECT(ADDRESS(COUNTIF($D$1:$D2,$D2)+3,COLUMN($AC1),4,1,$D2))),"")</f>
        <v xml:space="preserve">Struktur: </v>
      </c>
      <c r="H2" s="151" t="str">
        <f ca="1">IFERROR(INDIRECT(ADDRESS(COUNTIF($D$1:$D2,$D2)+3,COLUMN($AD1),4,1,$D2)),"")</f>
        <v/>
      </c>
      <c r="I2" s="151" t="str">
        <f>CONCATENATE("Abweichung ",COUNTIF($D$1:D1,D2)+1)</f>
        <v>Abweichung 1</v>
      </c>
      <c r="J2" s="151" t="str">
        <f ca="1">IFERROR(IF(OR(AND(K2="",L2=""),AND(K2=0,L2=0),AND(K2=CONCATENATE($D2,": "),L2=""),AND(K2=CONCATENATE($D2,": "),L2=0)),"",MAX(J$1:J1)+1),"")</f>
        <v/>
      </c>
      <c r="K2" s="151" t="str">
        <f ca="1">IFERROR(CONCATENATE($D2,": ",INDIRECT(ADDRESS(COUNTIF($D$1:$D2,$D2)+3,COLUMN($AF1),4,1,$D2))),"")</f>
        <v xml:space="preserve">Struktur: </v>
      </c>
      <c r="L2" s="151" t="str">
        <f ca="1">IFERROR(INDIRECT(ADDRESS(COUNTIF($D$1:$D2,$D2)+3,COLUMN($AG1),4,1,$D2)),"")</f>
        <v/>
      </c>
      <c r="M2" s="151"/>
      <c r="N2" s="151"/>
      <c r="O2" s="151" t="str">
        <f>E2</f>
        <v>Hinweis 1</v>
      </c>
      <c r="P2" s="151" t="str">
        <f ca="1">IFERROR(IF(OR(AND(Q2="",R2=""),AND(Q2=0,R2=0),AND(Q2=CONCATENATE($D2,": "),R2=""),AND(Q2=CONCATENATE($D2,": "),R2=0)),"",MAX(P$1:P1)+1),"")</f>
        <v/>
      </c>
      <c r="Q2" s="151" t="str">
        <f ca="1">IFERROR(CONCATENATE($D2,": ",INDIRECT(ADDRESS(COUNTIF($D$1:$D2,$D2)+3,COLUMN($AI1),4,1,$D2))),"")</f>
        <v xml:space="preserve">Struktur: </v>
      </c>
      <c r="R2" s="151" t="str">
        <f ca="1">IFERROR(INDIRECT(ADDRESS(COUNTIF($D$1:$D2,$D2)+3,COLUMN($AJ1),4,1,$D2)),"")</f>
        <v/>
      </c>
      <c r="S2" s="151" t="str">
        <f>I2</f>
        <v>Abweichung 1</v>
      </c>
      <c r="T2" s="151" t="str">
        <f ca="1">IFERROR(IF(OR(AND(U2="",V2=""),AND(U2=0,V2=0),AND(U2=CONCATENATE($D2,": "),V2=""),AND(U2=CONCATENATE($D2,": "),V2=0)),"",MAX(T$1:T1)+1),"")</f>
        <v/>
      </c>
      <c r="U2" s="151" t="str">
        <f ca="1">IFERROR(CONCATENATE($D2,": ",INDIRECT(ADDRESS(COUNTIF($D$1:$D2,$D2)+3,COLUMN($AL1),4,1,$D2))),"")</f>
        <v xml:space="preserve">Struktur: </v>
      </c>
      <c r="V2" s="151" t="str">
        <f ca="1">IFERROR(INDIRECT(ADDRESS(COUNTIF($D$1:$D2,$D2)+3,COLUMN($AM1),4,1,$D2)),"")</f>
        <v/>
      </c>
    </row>
    <row r="3" spans="1:22" ht="14.65" thickBot="1" x14ac:dyDescent="0.5">
      <c r="A3" s="136">
        <v>2</v>
      </c>
      <c r="B3" s="149" t="s">
        <v>8</v>
      </c>
      <c r="D3" s="151" t="str">
        <f t="shared" ref="D3:D66" si="0">VLOOKUP(ROUNDUP((ROW(D3)-1)/$C$2,0),$A$2:$B$15,2,0)</f>
        <v>Struktur</v>
      </c>
      <c r="E3" s="151" t="str">
        <f>CONCATENATE("Hinweis ",COUNTIF($D$1:D2,D3)+1)</f>
        <v>Hinweis 2</v>
      </c>
      <c r="F3" s="151" t="str">
        <f ca="1">IFERROR(IF(OR(AND(G3="",H3=""),AND(G3=0,H3=0),AND(G3=CONCATENATE(D3,": "),H3=""),AND(G3=CONCATENATE(D3,": "),H3=0)),"",MAX(F$1:F2)+1),"")</f>
        <v/>
      </c>
      <c r="G3" s="151" t="str">
        <f ca="1">IFERROR(CONCATENATE($D3,": ",INDIRECT(ADDRESS(COUNTIF($D$1:$D3,$D3)+3,COLUMN($AC2),4,1,$D3))),"")</f>
        <v xml:space="preserve">Struktur: </v>
      </c>
      <c r="H3" s="151" t="str">
        <f ca="1">IFERROR(INDIRECT(ADDRESS(COUNTIF($D$1:$D3,$D3)+3,COLUMN($AD2),4,1,$D3)),"")</f>
        <v/>
      </c>
      <c r="I3" s="151" t="str">
        <f>CONCATENATE("Abweichung ",COUNTIF($D$1:D2,D3)+1)</f>
        <v>Abweichung 2</v>
      </c>
      <c r="J3" s="151" t="str">
        <f ca="1">IFERROR(IF(OR(AND(K3="",L3=""),AND(K3=0,L3=0),AND(K3=CONCATENATE($D3,": "),L3=""),AND(K3=CONCATENATE($D3,": "),L3=0)),"",MAX(J$1:J2)+1),"")</f>
        <v/>
      </c>
      <c r="K3" s="151" t="str">
        <f ca="1">IFERROR(CONCATENATE($D3,": ",INDIRECT(ADDRESS(COUNTIF($D$1:$D3,$D3)+3,COLUMN($AF2),4,1,$D3))),"")</f>
        <v xml:space="preserve">Struktur: </v>
      </c>
      <c r="L3" s="151" t="str">
        <f ca="1">IFERROR(INDIRECT(ADDRESS(COUNTIF($D$1:$D3,$D3)+3,COLUMN($AG2),4,1,$D3)),"")</f>
        <v/>
      </c>
      <c r="M3" s="151"/>
      <c r="N3" s="151"/>
      <c r="O3" s="151" t="str">
        <f t="shared" ref="O3:O66" si="1">E3</f>
        <v>Hinweis 2</v>
      </c>
      <c r="P3" s="151" t="str">
        <f ca="1">IFERROR(IF(OR(AND(Q3="",R3=""),AND(Q3=0,R3=0),AND(Q3=CONCATENATE($D3,": "),R3=""),AND(Q3=CONCATENATE($D3,": "),R3=0)),"",MAX(P$1:P2)+1),"")</f>
        <v/>
      </c>
      <c r="Q3" s="151" t="str">
        <f ca="1">IFERROR(CONCATENATE($D3,": ",INDIRECT(ADDRESS(COUNTIF($D$1:$D3,$D3)+3,COLUMN($AI2),4,1,$D3))),"")</f>
        <v xml:space="preserve">Struktur: </v>
      </c>
      <c r="R3" s="151" t="str">
        <f ca="1">IFERROR(INDIRECT(ADDRESS(COUNTIF($D$1:$D3,$D3)+3,COLUMN($AJ2),4,1,$D3)),"")</f>
        <v/>
      </c>
      <c r="S3" s="151" t="str">
        <f t="shared" ref="S3:S66" si="2">I3</f>
        <v>Abweichung 2</v>
      </c>
      <c r="T3" s="151" t="str">
        <f ca="1">IFERROR(IF(OR(AND(U3="",V3=""),AND(U3=0,V3=0),AND(U3=CONCATENATE($D3,": "),V3=""),AND(U3=CONCATENATE($D3,": "),V3=0)),"",MAX(T$1:T2)+1),"")</f>
        <v/>
      </c>
      <c r="U3" s="151" t="str">
        <f ca="1">IFERROR(CONCATENATE($D3,": ",INDIRECT(ADDRESS(COUNTIF($D$1:$D3,$D3)+3,COLUMN($AL2),4,1,$D3))),"")</f>
        <v xml:space="preserve">Struktur: </v>
      </c>
      <c r="V3" s="151" t="str">
        <f ca="1">IFERROR(INDIRECT(ADDRESS(COUNTIF($D$1:$D3,$D3)+3,COLUMN($AM2),4,1,$D3)),"")</f>
        <v/>
      </c>
    </row>
    <row r="4" spans="1:22" ht="14.25" x14ac:dyDescent="0.45">
      <c r="A4" s="136">
        <v>3</v>
      </c>
      <c r="B4" s="154" t="s">
        <v>9</v>
      </c>
      <c r="C4" s="155" t="s">
        <v>317</v>
      </c>
      <c r="D4" s="150" t="str">
        <f t="shared" si="0"/>
        <v>Struktur</v>
      </c>
      <c r="E4" s="151" t="str">
        <f>CONCATENATE("Hinweis ",COUNTIF($D$1:D3,D4)+1)</f>
        <v>Hinweis 3</v>
      </c>
      <c r="F4" s="151" t="str">
        <f ca="1">IFERROR(IF(OR(AND(G4="",H4=""),AND(G4=0,H4=0),AND(G4=CONCATENATE(D4,": "),H4=""),AND(G4=CONCATENATE(D4,": "),H4=0)),"",MAX(F$1:F3)+1),"")</f>
        <v/>
      </c>
      <c r="G4" s="151" t="str">
        <f ca="1">IFERROR(CONCATENATE($D4,": ",INDIRECT(ADDRESS(COUNTIF($D$1:$D4,$D4)+3,COLUMN($AC3),4,1,$D4))),"")</f>
        <v xml:space="preserve">Struktur: </v>
      </c>
      <c r="H4" s="151" t="str">
        <f ca="1">IFERROR(INDIRECT(ADDRESS(COUNTIF($D$1:$D4,$D4)+3,COLUMN($AD3),4,1,$D4)),"")</f>
        <v/>
      </c>
      <c r="I4" s="151" t="str">
        <f>CONCATENATE("Abweichung ",COUNTIF($D$1:D3,D4)+1)</f>
        <v>Abweichung 3</v>
      </c>
      <c r="J4" s="151" t="str">
        <f ca="1">IFERROR(IF(OR(AND(K4="",L4=""),AND(K4=0,L4=0),AND(K4=CONCATENATE($D4,": "),L4=""),AND(K4=CONCATENATE($D4,": "),L4=0)),"",MAX(J$1:J3)+1),"")</f>
        <v/>
      </c>
      <c r="K4" s="151" t="str">
        <f ca="1">IFERROR(CONCATENATE($D4,": ",INDIRECT(ADDRESS(COUNTIF($D$1:$D4,$D4)+3,COLUMN($AF3),4,1,$D4))),"")</f>
        <v xml:space="preserve">Struktur: </v>
      </c>
      <c r="L4" s="151" t="str">
        <f ca="1">IFERROR(INDIRECT(ADDRESS(COUNTIF($D$1:$D4,$D4)+3,COLUMN($AG3),4,1,$D4)),"")</f>
        <v/>
      </c>
      <c r="M4" s="151"/>
      <c r="N4" s="151"/>
      <c r="O4" s="151" t="str">
        <f t="shared" si="1"/>
        <v>Hinweis 3</v>
      </c>
      <c r="P4" s="151" t="str">
        <f ca="1">IFERROR(IF(OR(AND(Q4="",R4=""),AND(Q4=0,R4=0),AND(Q4=CONCATENATE($D4,": "),R4=""),AND(Q4=CONCATENATE($D4,": "),R4=0)),"",MAX(P$1:P3)+1),"")</f>
        <v/>
      </c>
      <c r="Q4" s="151" t="str">
        <f ca="1">IFERROR(CONCATENATE($D4,": ",INDIRECT(ADDRESS(COUNTIF($D$1:$D4,$D4)+3,COLUMN($AI3),4,1,$D4))),"")</f>
        <v xml:space="preserve">Struktur: </v>
      </c>
      <c r="R4" s="151" t="str">
        <f ca="1">IFERROR(INDIRECT(ADDRESS(COUNTIF($D$1:$D4,$D4)+3,COLUMN($AJ3),4,1,$D4)),"")</f>
        <v/>
      </c>
      <c r="S4" s="151" t="str">
        <f t="shared" si="2"/>
        <v>Abweichung 3</v>
      </c>
      <c r="T4" s="151" t="str">
        <f ca="1">IFERROR(IF(OR(AND(U4="",V4=""),AND(U4=0,V4=0),AND(U4=CONCATENATE($D4,": "),V4=""),AND(U4=CONCATENATE($D4,": "),V4=0)),"",MAX(T$1:T3)+1),"")</f>
        <v/>
      </c>
      <c r="U4" s="151" t="str">
        <f ca="1">IFERROR(CONCATENATE($D4,": ",INDIRECT(ADDRESS(COUNTIF($D$1:$D4,$D4)+3,COLUMN($AL3),4,1,$D4))),"")</f>
        <v xml:space="preserve">Struktur: </v>
      </c>
      <c r="V4" s="151" t="str">
        <f ca="1">IFERROR(INDIRECT(ADDRESS(COUNTIF($D$1:$D4,$D4)+3,COLUMN($AM3),4,1,$D4)),"")</f>
        <v/>
      </c>
    </row>
    <row r="5" spans="1:22" ht="14.25" x14ac:dyDescent="0.45">
      <c r="A5" s="136">
        <v>4</v>
      </c>
      <c r="B5" s="154" t="s">
        <v>219</v>
      </c>
      <c r="C5" s="156" t="str">
        <f ca="1">IF(MAX(J2:J1001)=0,"keine",MAX(J2:J1001))</f>
        <v>keine</v>
      </c>
      <c r="D5" s="150" t="str">
        <f t="shared" si="0"/>
        <v>Struktur</v>
      </c>
      <c r="E5" s="151" t="str">
        <f>CONCATENATE("Hinweis ",COUNTIF($D$1:D4,D5)+1)</f>
        <v>Hinweis 4</v>
      </c>
      <c r="F5" s="151" t="str">
        <f ca="1">IFERROR(IF(OR(AND(G5="",H5=""),AND(G5=0,H5=0),AND(G5=CONCATENATE(D5,": "),H5=""),AND(G5=CONCATENATE(D5,": "),H5=0)),"",MAX(F$1:F4)+1),"")</f>
        <v/>
      </c>
      <c r="G5" s="151" t="str">
        <f ca="1">IFERROR(CONCATENATE($D5,": ",INDIRECT(ADDRESS(COUNTIF($D$1:$D5,$D5)+3,COLUMN($AC4),4,1,$D5))),"")</f>
        <v xml:space="preserve">Struktur: </v>
      </c>
      <c r="H5" s="151" t="str">
        <f ca="1">IFERROR(INDIRECT(ADDRESS(COUNTIF($D$1:$D5,$D5)+3,COLUMN($AD4),4,1,$D5)),"")</f>
        <v/>
      </c>
      <c r="I5" s="151" t="str">
        <f>CONCATENATE("Abweichung ",COUNTIF($D$1:D4,D5)+1)</f>
        <v>Abweichung 4</v>
      </c>
      <c r="J5" s="151" t="str">
        <f ca="1">IFERROR(IF(OR(AND(K5="",L5=""),AND(K5=0,L5=0),AND(K5=CONCATENATE($D5,": "),L5=""),AND(K5=CONCATENATE($D5,": "),L5=0)),"",MAX(J$1:J4)+1),"")</f>
        <v/>
      </c>
      <c r="K5" s="151" t="str">
        <f ca="1">IFERROR(CONCATENATE($D5,": ",INDIRECT(ADDRESS(COUNTIF($D$1:$D5,$D5)+3,COLUMN($AF4),4,1,$D5))),"")</f>
        <v xml:space="preserve">Struktur: </v>
      </c>
      <c r="L5" s="151" t="str">
        <f ca="1">IFERROR(INDIRECT(ADDRESS(COUNTIF($D$1:$D5,$D5)+3,COLUMN($AG4),4,1,$D5)),"")</f>
        <v/>
      </c>
      <c r="M5" s="151"/>
      <c r="N5" s="151"/>
      <c r="O5" s="151" t="str">
        <f t="shared" si="1"/>
        <v>Hinweis 4</v>
      </c>
      <c r="P5" s="151" t="str">
        <f ca="1">IFERROR(IF(OR(AND(Q5="",R5=""),AND(Q5=0,R5=0),AND(Q5=CONCATENATE($D5,": "),R5=""),AND(Q5=CONCATENATE($D5,": "),R5=0)),"",MAX(P$1:P4)+1),"")</f>
        <v/>
      </c>
      <c r="Q5" s="151" t="str">
        <f ca="1">IFERROR(CONCATENATE($D5,": ",INDIRECT(ADDRESS(COUNTIF($D$1:$D5,$D5)+3,COLUMN($AI4),4,1,$D5))),"")</f>
        <v xml:space="preserve">Struktur: </v>
      </c>
      <c r="R5" s="151" t="str">
        <f ca="1">IFERROR(INDIRECT(ADDRESS(COUNTIF($D$1:$D5,$D5)+3,COLUMN($AJ4),4,1,$D5)),"")</f>
        <v/>
      </c>
      <c r="S5" s="151" t="str">
        <f t="shared" si="2"/>
        <v>Abweichung 4</v>
      </c>
      <c r="T5" s="151" t="str">
        <f ca="1">IFERROR(IF(OR(AND(U5="",V5=""),AND(U5=0,V5=0),AND(U5=CONCATENATE($D5,": "),V5=""),AND(U5=CONCATENATE($D5,": "),V5=0)),"",MAX(T$1:T4)+1),"")</f>
        <v/>
      </c>
      <c r="U5" s="151" t="str">
        <f ca="1">IFERROR(CONCATENATE($D5,": ",INDIRECT(ADDRESS(COUNTIF($D$1:$D5,$D5)+3,COLUMN($AL4),4,1,$D5))),"")</f>
        <v xml:space="preserve">Struktur: </v>
      </c>
      <c r="V5" s="151" t="str">
        <f ca="1">IFERROR(INDIRECT(ADDRESS(COUNTIF($D$1:$D5,$D5)+3,COLUMN($AM4),4,1,$D5)),"")</f>
        <v/>
      </c>
    </row>
    <row r="6" spans="1:22" ht="14.25" x14ac:dyDescent="0.45">
      <c r="A6" s="136">
        <v>5</v>
      </c>
      <c r="B6" s="154"/>
      <c r="C6" s="157" t="s">
        <v>318</v>
      </c>
      <c r="D6" s="150" t="str">
        <f t="shared" si="0"/>
        <v>Struktur</v>
      </c>
      <c r="E6" s="151" t="str">
        <f>CONCATENATE("Hinweis ",COUNTIF($D$1:D5,D6)+1)</f>
        <v>Hinweis 5</v>
      </c>
      <c r="F6" s="151" t="str">
        <f ca="1">IFERROR(IF(OR(AND(G6="",H6=""),AND(G6=0,H6=0),AND(G6=CONCATENATE(D6,": "),H6=""),AND(G6=CONCATENATE(D6,": "),H6=0)),"",MAX(F$1:F5)+1),"")</f>
        <v/>
      </c>
      <c r="G6" s="151" t="str">
        <f ca="1">IFERROR(CONCATENATE($D6,": ",INDIRECT(ADDRESS(COUNTIF($D$1:$D6,$D6)+3,COLUMN($AC5),4,1,$D6))),"")</f>
        <v xml:space="preserve">Struktur: </v>
      </c>
      <c r="H6" s="151" t="str">
        <f ca="1">IFERROR(INDIRECT(ADDRESS(COUNTIF($D$1:$D6,$D6)+3,COLUMN($AD5),4,1,$D6)),"")</f>
        <v/>
      </c>
      <c r="I6" s="151" t="str">
        <f>CONCATENATE("Abweichung ",COUNTIF($D$1:D5,D6)+1)</f>
        <v>Abweichung 5</v>
      </c>
      <c r="J6" s="151" t="str">
        <f ca="1">IFERROR(IF(OR(AND(K6="",L6=""),AND(K6=0,L6=0),AND(K6=CONCATENATE($D6,": "),L6=""),AND(K6=CONCATENATE($D6,": "),L6=0)),"",MAX(J$1:J5)+1),"")</f>
        <v/>
      </c>
      <c r="K6" s="151" t="str">
        <f ca="1">IFERROR(CONCATENATE($D6,": ",INDIRECT(ADDRESS(COUNTIF($D$1:$D6,$D6)+3,COLUMN($AF5),4,1,$D6))),"")</f>
        <v xml:space="preserve">Struktur: </v>
      </c>
      <c r="L6" s="151" t="str">
        <f ca="1">IFERROR(INDIRECT(ADDRESS(COUNTIF($D$1:$D6,$D6)+3,COLUMN($AG5),4,1,$D6)),"")</f>
        <v/>
      </c>
      <c r="M6" s="151"/>
      <c r="N6" s="151"/>
      <c r="O6" s="151" t="str">
        <f t="shared" si="1"/>
        <v>Hinweis 5</v>
      </c>
      <c r="P6" s="151" t="str">
        <f ca="1">IFERROR(IF(OR(AND(Q6="",R6=""),AND(Q6=0,R6=0),AND(Q6=CONCATENATE($D6,": "),R6=""),AND(Q6=CONCATENATE($D6,": "),R6=0)),"",MAX(P$1:P5)+1),"")</f>
        <v/>
      </c>
      <c r="Q6" s="151" t="str">
        <f ca="1">IFERROR(CONCATENATE($D6,": ",INDIRECT(ADDRESS(COUNTIF($D$1:$D6,$D6)+3,COLUMN($AI5),4,1,$D6))),"")</f>
        <v xml:space="preserve">Struktur: </v>
      </c>
      <c r="R6" s="151" t="str">
        <f ca="1">IFERROR(INDIRECT(ADDRESS(COUNTIF($D$1:$D6,$D6)+3,COLUMN($AJ5),4,1,$D6)),"")</f>
        <v/>
      </c>
      <c r="S6" s="151" t="str">
        <f t="shared" si="2"/>
        <v>Abweichung 5</v>
      </c>
      <c r="T6" s="151" t="str">
        <f ca="1">IFERROR(IF(OR(AND(U6="",V6=""),AND(U6=0,V6=0),AND(U6=CONCATENATE($D6,": "),V6=""),AND(U6=CONCATENATE($D6,": "),V6=0)),"",MAX(T$1:T5)+1),"")</f>
        <v/>
      </c>
      <c r="U6" s="151" t="str">
        <f ca="1">IFERROR(CONCATENATE($D6,": ",INDIRECT(ADDRESS(COUNTIF($D$1:$D6,$D6)+3,COLUMN($AL5),4,1,$D6))),"")</f>
        <v xml:space="preserve">Struktur: </v>
      </c>
      <c r="V6" s="151" t="str">
        <f ca="1">IFERROR(INDIRECT(ADDRESS(COUNTIF($D$1:$D6,$D6)+3,COLUMN($AM5),4,1,$D6)),"")</f>
        <v/>
      </c>
    </row>
    <row r="7" spans="1:22" ht="14.65" thickBot="1" x14ac:dyDescent="0.5">
      <c r="A7" s="136">
        <v>6</v>
      </c>
      <c r="B7" s="154"/>
      <c r="C7" s="158" t="str">
        <f ca="1">IF(MAX(F2:F1001)=0,"keine",MAX(F2:F1001))</f>
        <v>keine</v>
      </c>
      <c r="D7" s="150" t="str">
        <f t="shared" si="0"/>
        <v>Struktur</v>
      </c>
      <c r="E7" s="151" t="str">
        <f>CONCATENATE("Hinweis ",COUNTIF($D$1:D6,D7)+1)</f>
        <v>Hinweis 6</v>
      </c>
      <c r="F7" s="151" t="str">
        <f ca="1">IFERROR(IF(OR(AND(G7="",H7=""),AND(G7=0,H7=0),AND(G7=CONCATENATE(D7,": "),H7=""),AND(G7=CONCATENATE(D7,": "),H7=0)),"",MAX(F$1:F6)+1),"")</f>
        <v/>
      </c>
      <c r="G7" s="151" t="str">
        <f ca="1">IFERROR(CONCATENATE($D7,": ",INDIRECT(ADDRESS(COUNTIF($D$1:$D7,$D7)+3,COLUMN($AC6),4,1,$D7))),"")</f>
        <v xml:space="preserve">Struktur: </v>
      </c>
      <c r="H7" s="151" t="str">
        <f ca="1">IFERROR(INDIRECT(ADDRESS(COUNTIF($D$1:$D7,$D7)+3,COLUMN($AD6),4,1,$D7)),"")</f>
        <v/>
      </c>
      <c r="I7" s="151" t="str">
        <f>CONCATENATE("Abweichung ",COUNTIF($D$1:D6,D7)+1)</f>
        <v>Abweichung 6</v>
      </c>
      <c r="J7" s="151" t="str">
        <f ca="1">IFERROR(IF(OR(AND(K7="",L7=""),AND(K7=0,L7=0),AND(K7=CONCATENATE($D7,": "),L7=""),AND(K7=CONCATENATE($D7,": "),L7=0)),"",MAX(J$1:J6)+1),"")</f>
        <v/>
      </c>
      <c r="K7" s="151" t="str">
        <f ca="1">IFERROR(CONCATENATE($D7,": ",INDIRECT(ADDRESS(COUNTIF($D$1:$D7,$D7)+3,COLUMN($AF6),4,1,$D7))),"")</f>
        <v xml:space="preserve">Struktur: </v>
      </c>
      <c r="L7" s="151" t="str">
        <f ca="1">IFERROR(INDIRECT(ADDRESS(COUNTIF($D$1:$D7,$D7)+3,COLUMN($AG6),4,1,$D7)),"")</f>
        <v/>
      </c>
      <c r="M7" s="151"/>
      <c r="N7" s="151"/>
      <c r="O7" s="151" t="str">
        <f t="shared" si="1"/>
        <v>Hinweis 6</v>
      </c>
      <c r="P7" s="151" t="str">
        <f ca="1">IFERROR(IF(OR(AND(Q7="",R7=""),AND(Q7=0,R7=0),AND(Q7=CONCATENATE($D7,": "),R7=""),AND(Q7=CONCATENATE($D7,": "),R7=0)),"",MAX(P$1:P6)+1),"")</f>
        <v/>
      </c>
      <c r="Q7" s="151" t="str">
        <f ca="1">IFERROR(CONCATENATE($D7,": ",INDIRECT(ADDRESS(COUNTIF($D$1:$D7,$D7)+3,COLUMN($AI6),4,1,$D7))),"")</f>
        <v xml:space="preserve">Struktur: </v>
      </c>
      <c r="R7" s="151" t="str">
        <f ca="1">IFERROR(INDIRECT(ADDRESS(COUNTIF($D$1:$D7,$D7)+3,COLUMN($AJ6),4,1,$D7)),"")</f>
        <v/>
      </c>
      <c r="S7" s="151" t="str">
        <f t="shared" si="2"/>
        <v>Abweichung 6</v>
      </c>
      <c r="T7" s="151" t="str">
        <f ca="1">IFERROR(IF(OR(AND(U7="",V7=""),AND(U7=0,V7=0),AND(U7=CONCATENATE($D7,": "),V7=""),AND(U7=CONCATENATE($D7,": "),V7=0)),"",MAX(T$1:T6)+1),"")</f>
        <v/>
      </c>
      <c r="U7" s="151" t="str">
        <f ca="1">IFERROR(CONCATENATE($D7,": ",INDIRECT(ADDRESS(COUNTIF($D$1:$D7,$D7)+3,COLUMN($AL6),4,1,$D7))),"")</f>
        <v xml:space="preserve">Struktur: </v>
      </c>
      <c r="V7" s="151" t="str">
        <f ca="1">IFERROR(INDIRECT(ADDRESS(COUNTIF($D$1:$D7,$D7)+3,COLUMN($AM6),4,1,$D7)),"")</f>
        <v/>
      </c>
    </row>
    <row r="8" spans="1:22" ht="14.25" x14ac:dyDescent="0.45">
      <c r="A8" s="136">
        <v>7</v>
      </c>
      <c r="B8" s="149"/>
      <c r="D8" s="151" t="str">
        <f t="shared" si="0"/>
        <v>Struktur</v>
      </c>
      <c r="E8" s="151" t="str">
        <f>CONCATENATE("Hinweis ",COUNTIF($D$1:D7,D8)+1)</f>
        <v>Hinweis 7</v>
      </c>
      <c r="F8" s="151" t="str">
        <f ca="1">IFERROR(IF(OR(AND(G8="",H8=""),AND(G8=0,H8=0),AND(G8=CONCATENATE(D8,": "),H8=""),AND(G8=CONCATENATE(D8,": "),H8=0)),"",MAX(F$1:F7)+1),"")</f>
        <v/>
      </c>
      <c r="G8" s="151" t="str">
        <f ca="1">IFERROR(CONCATENATE($D8,": ",INDIRECT(ADDRESS(COUNTIF($D$1:$D8,$D8)+3,COLUMN($AC7),4,1,$D8))),"")</f>
        <v xml:space="preserve">Struktur: </v>
      </c>
      <c r="H8" s="151" t="str">
        <f ca="1">IFERROR(INDIRECT(ADDRESS(COUNTIF($D$1:$D8,$D8)+3,COLUMN($AD7),4,1,$D8)),"")</f>
        <v/>
      </c>
      <c r="I8" s="151" t="str">
        <f>CONCATENATE("Abweichung ",COUNTIF($D$1:D7,D8)+1)</f>
        <v>Abweichung 7</v>
      </c>
      <c r="J8" s="151" t="str">
        <f ca="1">IFERROR(IF(OR(AND(K8="",L8=""),AND(K8=0,L8=0),AND(K8=CONCATENATE($D8,": "),L8=""),AND(K8=CONCATENATE($D8,": "),L8=0)),"",MAX(J$1:J7)+1),"")</f>
        <v/>
      </c>
      <c r="K8" s="151" t="str">
        <f ca="1">IFERROR(CONCATENATE($D8,": ",INDIRECT(ADDRESS(COUNTIF($D$1:$D8,$D8)+3,COLUMN($AF7),4,1,$D8))),"")</f>
        <v xml:space="preserve">Struktur: </v>
      </c>
      <c r="L8" s="151" t="str">
        <f ca="1">IFERROR(INDIRECT(ADDRESS(COUNTIF($D$1:$D8,$D8)+3,COLUMN($AG7),4,1,$D8)),"")</f>
        <v/>
      </c>
      <c r="M8" s="151"/>
      <c r="N8" s="151"/>
      <c r="O8" s="151" t="str">
        <f t="shared" si="1"/>
        <v>Hinweis 7</v>
      </c>
      <c r="P8" s="151" t="str">
        <f ca="1">IFERROR(IF(OR(AND(Q8="",R8=""),AND(Q8=0,R8=0),AND(Q8=CONCATENATE($D8,": "),R8=""),AND(Q8=CONCATENATE($D8,": "),R8=0)),"",MAX(P$1:P7)+1),"")</f>
        <v/>
      </c>
      <c r="Q8" s="151" t="str">
        <f ca="1">IFERROR(CONCATENATE($D8,": ",INDIRECT(ADDRESS(COUNTIF($D$1:$D8,$D8)+3,COLUMN($AI7),4,1,$D8))),"")</f>
        <v xml:space="preserve">Struktur: </v>
      </c>
      <c r="R8" s="151" t="str">
        <f ca="1">IFERROR(INDIRECT(ADDRESS(COUNTIF($D$1:$D8,$D8)+3,COLUMN($AJ7),4,1,$D8)),"")</f>
        <v/>
      </c>
      <c r="S8" s="151" t="str">
        <f t="shared" si="2"/>
        <v>Abweichung 7</v>
      </c>
      <c r="T8" s="151" t="str">
        <f ca="1">IFERROR(IF(OR(AND(U8="",V8=""),AND(U8=0,V8=0),AND(U8=CONCATENATE($D8,": "),V8=""),AND(U8=CONCATENATE($D8,": "),V8=0)),"",MAX(T$1:T7)+1),"")</f>
        <v/>
      </c>
      <c r="U8" s="151" t="str">
        <f ca="1">IFERROR(CONCATENATE($D8,": ",INDIRECT(ADDRESS(COUNTIF($D$1:$D8,$D8)+3,COLUMN($AL7),4,1,$D8))),"")</f>
        <v xml:space="preserve">Struktur: </v>
      </c>
      <c r="V8" s="151" t="str">
        <f ca="1">IFERROR(INDIRECT(ADDRESS(COUNTIF($D$1:$D8,$D8)+3,COLUMN($AM7),4,1,$D8)),"")</f>
        <v/>
      </c>
    </row>
    <row r="9" spans="1:22" ht="14.65" thickBot="1" x14ac:dyDescent="0.5">
      <c r="A9" s="136">
        <v>8</v>
      </c>
      <c r="B9" s="149"/>
      <c r="D9" s="151" t="str">
        <f t="shared" si="0"/>
        <v>Struktur</v>
      </c>
      <c r="E9" s="151" t="str">
        <f>CONCATENATE("Hinweis ",COUNTIF($D$1:D8,D9)+1)</f>
        <v>Hinweis 8</v>
      </c>
      <c r="F9" s="151" t="str">
        <f ca="1">IFERROR(IF(OR(AND(G9="",H9=""),AND(G9=0,H9=0),AND(G9=CONCATENATE(D9,": "),H9=""),AND(G9=CONCATENATE(D9,": "),H9=0)),"",MAX(F$1:F8)+1),"")</f>
        <v/>
      </c>
      <c r="G9" s="151" t="str">
        <f ca="1">IFERROR(CONCATENATE($D9,": ",INDIRECT(ADDRESS(COUNTIF($D$1:$D9,$D9)+3,COLUMN($AC8),4,1,$D9))),"")</f>
        <v xml:space="preserve">Struktur: </v>
      </c>
      <c r="H9" s="151" t="str">
        <f ca="1">IFERROR(INDIRECT(ADDRESS(COUNTIF($D$1:$D9,$D9)+3,COLUMN($AD8),4,1,$D9)),"")</f>
        <v/>
      </c>
      <c r="I9" s="151" t="str">
        <f>CONCATENATE("Abweichung ",COUNTIF($D$1:D8,D9)+1)</f>
        <v>Abweichung 8</v>
      </c>
      <c r="J9" s="151" t="str">
        <f ca="1">IFERROR(IF(OR(AND(K9="",L9=""),AND(K9=0,L9=0),AND(K9=CONCATENATE($D9,": "),L9=""),AND(K9=CONCATENATE($D9,": "),L9=0)),"",MAX(J$1:J8)+1),"")</f>
        <v/>
      </c>
      <c r="K9" s="151" t="str">
        <f ca="1">IFERROR(CONCATENATE($D9,": ",INDIRECT(ADDRESS(COUNTIF($D$1:$D9,$D9)+3,COLUMN($AF8),4,1,$D9))),"")</f>
        <v xml:space="preserve">Struktur: </v>
      </c>
      <c r="L9" s="151" t="str">
        <f ca="1">IFERROR(INDIRECT(ADDRESS(COUNTIF($D$1:$D9,$D9)+3,COLUMN($AG8),4,1,$D9)),"")</f>
        <v/>
      </c>
      <c r="M9" s="151"/>
      <c r="N9" s="151"/>
      <c r="O9" s="151" t="str">
        <f t="shared" si="1"/>
        <v>Hinweis 8</v>
      </c>
      <c r="P9" s="151" t="str">
        <f ca="1">IFERROR(IF(OR(AND(Q9="",R9=""),AND(Q9=0,R9=0),AND(Q9=CONCATENATE($D9,": "),R9=""),AND(Q9=CONCATENATE($D9,": "),R9=0)),"",MAX(P$1:P8)+1),"")</f>
        <v/>
      </c>
      <c r="Q9" s="151" t="str">
        <f ca="1">IFERROR(CONCATENATE($D9,": ",INDIRECT(ADDRESS(COUNTIF($D$1:$D9,$D9)+3,COLUMN($AI8),4,1,$D9))),"")</f>
        <v xml:space="preserve">Struktur: </v>
      </c>
      <c r="R9" s="151" t="str">
        <f ca="1">IFERROR(INDIRECT(ADDRESS(COUNTIF($D$1:$D9,$D9)+3,COLUMN($AJ8),4,1,$D9)),"")</f>
        <v/>
      </c>
      <c r="S9" s="151" t="str">
        <f t="shared" si="2"/>
        <v>Abweichung 8</v>
      </c>
      <c r="T9" s="151" t="str">
        <f ca="1">IFERROR(IF(OR(AND(U9="",V9=""),AND(U9=0,V9=0),AND(U9=CONCATENATE($D9,": "),V9=""),AND(U9=CONCATENATE($D9,": "),V9=0)),"",MAX(T$1:T8)+1),"")</f>
        <v/>
      </c>
      <c r="U9" s="151" t="str">
        <f ca="1">IFERROR(CONCATENATE($D9,": ",INDIRECT(ADDRESS(COUNTIF($D$1:$D9,$D9)+3,COLUMN($AL8),4,1,$D9))),"")</f>
        <v xml:space="preserve">Struktur: </v>
      </c>
      <c r="V9" s="151" t="str">
        <f ca="1">IFERROR(INDIRECT(ADDRESS(COUNTIF($D$1:$D9,$D9)+3,COLUMN($AM8),4,1,$D9)),"")</f>
        <v/>
      </c>
    </row>
    <row r="10" spans="1:22" ht="14.25" x14ac:dyDescent="0.45">
      <c r="A10" s="136">
        <v>9</v>
      </c>
      <c r="B10" s="149"/>
      <c r="C10" s="155" t="s">
        <v>319</v>
      </c>
      <c r="D10" s="151" t="str">
        <f t="shared" si="0"/>
        <v>Struktur</v>
      </c>
      <c r="E10" s="151" t="str">
        <f>CONCATENATE("Hinweis ",COUNTIF($D$1:D9,D10)+1)</f>
        <v>Hinweis 9</v>
      </c>
      <c r="F10" s="151" t="str">
        <f ca="1">IFERROR(IF(OR(AND(G10="",H10=""),AND(G10=0,H10=0),AND(G10=CONCATENATE(D10,": "),H10=""),AND(G10=CONCATENATE(D10,": "),H10=0)),"",MAX(F$1:F9)+1),"")</f>
        <v/>
      </c>
      <c r="G10" s="151" t="str">
        <f ca="1">IFERROR(CONCATENATE($D10,": ",INDIRECT(ADDRESS(COUNTIF($D$1:$D10,$D10)+3,COLUMN($AC9),4,1,$D10))),"")</f>
        <v xml:space="preserve">Struktur: </v>
      </c>
      <c r="H10" s="151" t="str">
        <f ca="1">IFERROR(INDIRECT(ADDRESS(COUNTIF($D$1:$D10,$D10)+3,COLUMN($AD9),4,1,$D10)),"")</f>
        <v/>
      </c>
      <c r="I10" s="151" t="str">
        <f>CONCATENATE("Abweichung ",COUNTIF($D$1:D9,D10)+1)</f>
        <v>Abweichung 9</v>
      </c>
      <c r="J10" s="151" t="str">
        <f ca="1">IFERROR(IF(OR(AND(K10="",L10=""),AND(K10=0,L10=0),AND(K10=CONCATENATE($D10,": "),L10=""),AND(K10=CONCATENATE($D10,": "),L10=0)),"",MAX(J$1:J9)+1),"")</f>
        <v/>
      </c>
      <c r="K10" s="151" t="str">
        <f ca="1">IFERROR(CONCATENATE($D10,": ",INDIRECT(ADDRESS(COUNTIF($D$1:$D10,$D10)+3,COLUMN($AF9),4,1,$D10))),"")</f>
        <v xml:space="preserve">Struktur: </v>
      </c>
      <c r="L10" s="151" t="str">
        <f ca="1">IFERROR(INDIRECT(ADDRESS(COUNTIF($D$1:$D10,$D10)+3,COLUMN($AG9),4,1,$D10)),"")</f>
        <v/>
      </c>
      <c r="M10" s="151"/>
      <c r="N10" s="151"/>
      <c r="O10" s="151" t="str">
        <f t="shared" si="1"/>
        <v>Hinweis 9</v>
      </c>
      <c r="P10" s="151" t="str">
        <f ca="1">IFERROR(IF(OR(AND(Q10="",R10=""),AND(Q10=0,R10=0),AND(Q10=CONCATENATE($D10,": "),R10=""),AND(Q10=CONCATENATE($D10,": "),R10=0)),"",MAX(P$1:P9)+1),"")</f>
        <v/>
      </c>
      <c r="Q10" s="151" t="str">
        <f ca="1">IFERROR(CONCATENATE($D10,": ",INDIRECT(ADDRESS(COUNTIF($D$1:$D10,$D10)+3,COLUMN($AI9),4,1,$D10))),"")</f>
        <v xml:space="preserve">Struktur: </v>
      </c>
      <c r="R10" s="151" t="str">
        <f ca="1">IFERROR(INDIRECT(ADDRESS(COUNTIF($D$1:$D10,$D10)+3,COLUMN($AJ9),4,1,$D10)),"")</f>
        <v/>
      </c>
      <c r="S10" s="151" t="str">
        <f t="shared" si="2"/>
        <v>Abweichung 9</v>
      </c>
      <c r="T10" s="151" t="str">
        <f ca="1">IFERROR(IF(OR(AND(U10="",V10=""),AND(U10=0,V10=0),AND(U10=CONCATENATE($D10,": "),V10=""),AND(U10=CONCATENATE($D10,": "),V10=0)),"",MAX(T$1:T9)+1),"")</f>
        <v/>
      </c>
      <c r="U10" s="151" t="str">
        <f ca="1">IFERROR(CONCATENATE($D10,": ",INDIRECT(ADDRESS(COUNTIF($D$1:$D10,$D10)+3,COLUMN($AL9),4,1,$D10))),"")</f>
        <v xml:space="preserve">Struktur: </v>
      </c>
      <c r="V10" s="151" t="str">
        <f ca="1">IFERROR(INDIRECT(ADDRESS(COUNTIF($D$1:$D10,$D10)+3,COLUMN($AM9),4,1,$D10)),"")</f>
        <v/>
      </c>
    </row>
    <row r="11" spans="1:22" ht="14.25" x14ac:dyDescent="0.45">
      <c r="A11" s="136">
        <v>10</v>
      </c>
      <c r="B11" s="149"/>
      <c r="C11" s="156" t="str">
        <f ca="1">IF(MAX(T2:T1001)=0,"keine",MAX(T2:T1001))</f>
        <v>keine</v>
      </c>
      <c r="D11" s="151" t="str">
        <f t="shared" si="0"/>
        <v>Struktur</v>
      </c>
      <c r="E11" s="151" t="str">
        <f>CONCATENATE("Hinweis ",COUNTIF($D$1:D10,D11)+1)</f>
        <v>Hinweis 10</v>
      </c>
      <c r="F11" s="151" t="str">
        <f ca="1">IFERROR(IF(OR(AND(G11="",H11=""),AND(G11=0,H11=0),AND(G11=CONCATENATE(D11,": "),H11=""),AND(G11=CONCATENATE(D11,": "),H11=0)),"",MAX(F$1:F10)+1),"")</f>
        <v/>
      </c>
      <c r="G11" s="151" t="str">
        <f ca="1">IFERROR(CONCATENATE($D11,": ",INDIRECT(ADDRESS(COUNTIF($D$1:$D11,$D11)+3,COLUMN($AC10),4,1,$D11))),"")</f>
        <v xml:space="preserve">Struktur: </v>
      </c>
      <c r="H11" s="151" t="str">
        <f ca="1">IFERROR(INDIRECT(ADDRESS(COUNTIF($D$1:$D11,$D11)+3,COLUMN($AD10),4,1,$D11)),"")</f>
        <v/>
      </c>
      <c r="I11" s="151" t="str">
        <f>CONCATENATE("Abweichung ",COUNTIF($D$1:D10,D11)+1)</f>
        <v>Abweichung 10</v>
      </c>
      <c r="J11" s="151" t="str">
        <f ca="1">IFERROR(IF(OR(AND(K11="",L11=""),AND(K11=0,L11=0),AND(K11=CONCATENATE($D11,": "),L11=""),AND(K11=CONCATENATE($D11,": "),L11=0)),"",MAX(J$1:J10)+1),"")</f>
        <v/>
      </c>
      <c r="K11" s="151" t="str">
        <f ca="1">IFERROR(CONCATENATE($D11,": ",INDIRECT(ADDRESS(COUNTIF($D$1:$D11,$D11)+3,COLUMN($AF10),4,1,$D11))),"")</f>
        <v xml:space="preserve">Struktur: </v>
      </c>
      <c r="L11" s="151" t="str">
        <f ca="1">IFERROR(INDIRECT(ADDRESS(COUNTIF($D$1:$D11,$D11)+3,COLUMN($AG10),4,1,$D11)),"")</f>
        <v/>
      </c>
      <c r="M11" s="151"/>
      <c r="N11" s="151"/>
      <c r="O11" s="151" t="str">
        <f t="shared" si="1"/>
        <v>Hinweis 10</v>
      </c>
      <c r="P11" s="151" t="str">
        <f ca="1">IFERROR(IF(OR(AND(Q11="",R11=""),AND(Q11=0,R11=0),AND(Q11=CONCATENATE($D11,": "),R11=""),AND(Q11=CONCATENATE($D11,": "),R11=0)),"",MAX(P$1:P10)+1),"")</f>
        <v/>
      </c>
      <c r="Q11" s="151" t="str">
        <f ca="1">IFERROR(CONCATENATE($D11,": ",INDIRECT(ADDRESS(COUNTIF($D$1:$D11,$D11)+3,COLUMN($AI10),4,1,$D11))),"")</f>
        <v xml:space="preserve">Struktur: </v>
      </c>
      <c r="R11" s="151" t="str">
        <f ca="1">IFERROR(INDIRECT(ADDRESS(COUNTIF($D$1:$D11,$D11)+3,COLUMN($AJ10),4,1,$D11)),"")</f>
        <v/>
      </c>
      <c r="S11" s="151" t="str">
        <f t="shared" si="2"/>
        <v>Abweichung 10</v>
      </c>
      <c r="T11" s="151" t="str">
        <f ca="1">IFERROR(IF(OR(AND(U11="",V11=""),AND(U11=0,V11=0),AND(U11=CONCATENATE($D11,": "),V11=""),AND(U11=CONCATENATE($D11,": "),V11=0)),"",MAX(T$1:T10)+1),"")</f>
        <v/>
      </c>
      <c r="U11" s="151" t="str">
        <f ca="1">IFERROR(CONCATENATE($D11,": ",INDIRECT(ADDRESS(COUNTIF($D$1:$D11,$D11)+3,COLUMN($AL10),4,1,$D11))),"")</f>
        <v xml:space="preserve">Struktur: </v>
      </c>
      <c r="V11" s="151" t="str">
        <f ca="1">IFERROR(INDIRECT(ADDRESS(COUNTIF($D$1:$D11,$D11)+3,COLUMN($AM10),4,1,$D11)),"")</f>
        <v/>
      </c>
    </row>
    <row r="12" spans="1:22" ht="14.25" x14ac:dyDescent="0.45">
      <c r="A12" s="136">
        <v>11</v>
      </c>
      <c r="B12" s="149"/>
      <c r="C12" s="157" t="s">
        <v>320</v>
      </c>
      <c r="D12" s="151" t="str">
        <f t="shared" si="0"/>
        <v>Struktur</v>
      </c>
      <c r="E12" s="151" t="str">
        <f>CONCATENATE("Hinweis ",COUNTIF($D$1:D11,D12)+1)</f>
        <v>Hinweis 11</v>
      </c>
      <c r="F12" s="151" t="str">
        <f ca="1">IFERROR(IF(OR(AND(G12="",H12=""),AND(G12=0,H12=0),AND(G12=CONCATENATE(D12,": "),H12=""),AND(G12=CONCATENATE(D12,": "),H12=0)),"",MAX(F$1:F11)+1),"")</f>
        <v/>
      </c>
      <c r="G12" s="151" t="str">
        <f ca="1">IFERROR(CONCATENATE($D12,": ",INDIRECT(ADDRESS(COUNTIF($D$1:$D12,$D12)+3,COLUMN($AC11),4,1,$D12))),"")</f>
        <v xml:space="preserve">Struktur: </v>
      </c>
      <c r="H12" s="151" t="str">
        <f ca="1">IFERROR(INDIRECT(ADDRESS(COUNTIF($D$1:$D12,$D12)+3,COLUMN($AD11),4,1,$D12)),"")</f>
        <v/>
      </c>
      <c r="I12" s="151" t="str">
        <f>CONCATENATE("Abweichung ",COUNTIF($D$1:D11,D12)+1)</f>
        <v>Abweichung 11</v>
      </c>
      <c r="J12" s="151" t="str">
        <f ca="1">IFERROR(IF(OR(AND(K12="",L12=""),AND(K12=0,L12=0),AND(K12=CONCATENATE($D12,": "),L12=""),AND(K12=CONCATENATE($D12,": "),L12=0)),"",MAX(J$1:J11)+1),"")</f>
        <v/>
      </c>
      <c r="K12" s="151" t="str">
        <f ca="1">IFERROR(CONCATENATE($D12,": ",INDIRECT(ADDRESS(COUNTIF($D$1:$D12,$D12)+3,COLUMN($AF11),4,1,$D12))),"")</f>
        <v xml:space="preserve">Struktur: </v>
      </c>
      <c r="L12" s="151" t="str">
        <f ca="1">IFERROR(INDIRECT(ADDRESS(COUNTIF($D$1:$D12,$D12)+3,COLUMN($AG11),4,1,$D12)),"")</f>
        <v/>
      </c>
      <c r="M12" s="151"/>
      <c r="N12" s="151"/>
      <c r="O12" s="151" t="str">
        <f t="shared" si="1"/>
        <v>Hinweis 11</v>
      </c>
      <c r="P12" s="151" t="str">
        <f ca="1">IFERROR(IF(OR(AND(Q12="",R12=""),AND(Q12=0,R12=0),AND(Q12=CONCATENATE($D12,": "),R12=""),AND(Q12=CONCATENATE($D12,": "),R12=0)),"",MAX(P$1:P11)+1),"")</f>
        <v/>
      </c>
      <c r="Q12" s="151" t="str">
        <f ca="1">IFERROR(CONCATENATE($D12,": ",INDIRECT(ADDRESS(COUNTIF($D$1:$D12,$D12)+3,COLUMN($AI11),4,1,$D12))),"")</f>
        <v xml:space="preserve">Struktur: </v>
      </c>
      <c r="R12" s="151" t="str">
        <f ca="1">IFERROR(INDIRECT(ADDRESS(COUNTIF($D$1:$D12,$D12)+3,COLUMN($AJ11),4,1,$D12)),"")</f>
        <v/>
      </c>
      <c r="S12" s="151" t="str">
        <f t="shared" si="2"/>
        <v>Abweichung 11</v>
      </c>
      <c r="T12" s="151" t="str">
        <f ca="1">IFERROR(IF(OR(AND(U12="",V12=""),AND(U12=0,V12=0),AND(U12=CONCATENATE($D12,": "),V12=""),AND(U12=CONCATENATE($D12,": "),V12=0)),"",MAX(T$1:T11)+1),"")</f>
        <v/>
      </c>
      <c r="U12" s="151" t="str">
        <f ca="1">IFERROR(CONCATENATE($D12,": ",INDIRECT(ADDRESS(COUNTIF($D$1:$D12,$D12)+3,COLUMN($AL11),4,1,$D12))),"")</f>
        <v xml:space="preserve">Struktur: </v>
      </c>
      <c r="V12" s="151" t="str">
        <f ca="1">IFERROR(INDIRECT(ADDRESS(COUNTIF($D$1:$D12,$D12)+3,COLUMN($AM11),4,1,$D12)),"")</f>
        <v/>
      </c>
    </row>
    <row r="13" spans="1:22" ht="14.65" thickBot="1" x14ac:dyDescent="0.5">
      <c r="A13" s="136">
        <v>12</v>
      </c>
      <c r="B13" s="149"/>
      <c r="C13" s="158" t="str">
        <f ca="1">IF(MAX(P2:P1001)=0,"keine",MAX(P2:P1001))</f>
        <v>keine</v>
      </c>
      <c r="D13" s="151" t="str">
        <f t="shared" si="0"/>
        <v>Struktur</v>
      </c>
      <c r="E13" s="151" t="str">
        <f>CONCATENATE("Hinweis ",COUNTIF($D$1:D12,D13)+1)</f>
        <v>Hinweis 12</v>
      </c>
      <c r="F13" s="151" t="str">
        <f ca="1">IFERROR(IF(OR(AND(G13="",H13=""),AND(G13=0,H13=0),AND(G13=CONCATENATE(D13,": "),H13=""),AND(G13=CONCATENATE(D13,": "),H13=0)),"",MAX(F$1:F12)+1),"")</f>
        <v/>
      </c>
      <c r="G13" s="151" t="str">
        <f ca="1">IFERROR(CONCATENATE($D13,": ",INDIRECT(ADDRESS(COUNTIF($D$1:$D13,$D13)+3,COLUMN($AC12),4,1,$D13))),"")</f>
        <v xml:space="preserve">Struktur: </v>
      </c>
      <c r="H13" s="151" t="str">
        <f ca="1">IFERROR(INDIRECT(ADDRESS(COUNTIF($D$1:$D13,$D13)+3,COLUMN($AD12),4,1,$D13)),"")</f>
        <v/>
      </c>
      <c r="I13" s="151" t="str">
        <f>CONCATENATE("Abweichung ",COUNTIF($D$1:D12,D13)+1)</f>
        <v>Abweichung 12</v>
      </c>
      <c r="J13" s="151" t="str">
        <f ca="1">IFERROR(IF(OR(AND(K13="",L13=""),AND(K13=0,L13=0),AND(K13=CONCATENATE($D13,": "),L13=""),AND(K13=CONCATENATE($D13,": "),L13=0)),"",MAX(J$1:J12)+1),"")</f>
        <v/>
      </c>
      <c r="K13" s="151" t="str">
        <f ca="1">IFERROR(CONCATENATE($D13,": ",INDIRECT(ADDRESS(COUNTIF($D$1:$D13,$D13)+3,COLUMN($AF12),4,1,$D13))),"")</f>
        <v xml:space="preserve">Struktur: </v>
      </c>
      <c r="L13" s="151" t="str">
        <f ca="1">IFERROR(INDIRECT(ADDRESS(COUNTIF($D$1:$D13,$D13)+3,COLUMN($AG12),4,1,$D13)),"")</f>
        <v/>
      </c>
      <c r="M13" s="151"/>
      <c r="N13" s="151"/>
      <c r="O13" s="151" t="str">
        <f t="shared" si="1"/>
        <v>Hinweis 12</v>
      </c>
      <c r="P13" s="151" t="str">
        <f ca="1">IFERROR(IF(OR(AND(Q13="",R13=""),AND(Q13=0,R13=0),AND(Q13=CONCATENATE($D13,": "),R13=""),AND(Q13=CONCATENATE($D13,": "),R13=0)),"",MAX(P$1:P12)+1),"")</f>
        <v/>
      </c>
      <c r="Q13" s="151" t="str">
        <f ca="1">IFERROR(CONCATENATE($D13,": ",INDIRECT(ADDRESS(COUNTIF($D$1:$D13,$D13)+3,COLUMN($AI12),4,1,$D13))),"")</f>
        <v xml:space="preserve">Struktur: </v>
      </c>
      <c r="R13" s="151" t="str">
        <f ca="1">IFERROR(INDIRECT(ADDRESS(COUNTIF($D$1:$D13,$D13)+3,COLUMN($AJ12),4,1,$D13)),"")</f>
        <v/>
      </c>
      <c r="S13" s="151" t="str">
        <f t="shared" si="2"/>
        <v>Abweichung 12</v>
      </c>
      <c r="T13" s="151" t="str">
        <f ca="1">IFERROR(IF(OR(AND(U13="",V13=""),AND(U13=0,V13=0),AND(U13=CONCATENATE($D13,": "),V13=""),AND(U13=CONCATENATE($D13,": "),V13=0)),"",MAX(T$1:T12)+1),"")</f>
        <v/>
      </c>
      <c r="U13" s="151" t="str">
        <f ca="1">IFERROR(CONCATENATE($D13,": ",INDIRECT(ADDRESS(COUNTIF($D$1:$D13,$D13)+3,COLUMN($AL12),4,1,$D13))),"")</f>
        <v xml:space="preserve">Struktur: </v>
      </c>
      <c r="V13" s="151" t="str">
        <f ca="1">IFERROR(INDIRECT(ADDRESS(COUNTIF($D$1:$D13,$D13)+3,COLUMN($AM12),4,1,$D13)),"")</f>
        <v/>
      </c>
    </row>
    <row r="14" spans="1:22" ht="14.25" x14ac:dyDescent="0.45">
      <c r="A14" s="136">
        <v>13</v>
      </c>
      <c r="B14" s="149"/>
      <c r="D14" s="151" t="str">
        <f t="shared" si="0"/>
        <v>Struktur</v>
      </c>
      <c r="E14" s="151" t="str">
        <f>CONCATENATE("Hinweis ",COUNTIF($D$1:D13,D14)+1)</f>
        <v>Hinweis 13</v>
      </c>
      <c r="F14" s="151" t="str">
        <f ca="1">IFERROR(IF(OR(AND(G14="",H14=""),AND(G14=0,H14=0),AND(G14=CONCATENATE(D14,": "),H14=""),AND(G14=CONCATENATE(D14,": "),H14=0)),"",MAX(F$1:F13)+1),"")</f>
        <v/>
      </c>
      <c r="G14" s="151" t="str">
        <f ca="1">IFERROR(CONCATENATE($D14,": ",INDIRECT(ADDRESS(COUNTIF($D$1:$D14,$D14)+3,COLUMN($AC13),4,1,$D14))),"")</f>
        <v xml:space="preserve">Struktur: </v>
      </c>
      <c r="H14" s="151" t="str">
        <f ca="1">IFERROR(INDIRECT(ADDRESS(COUNTIF($D$1:$D14,$D14)+3,COLUMN($AD13),4,1,$D14)),"")</f>
        <v/>
      </c>
      <c r="I14" s="151" t="str">
        <f>CONCATENATE("Abweichung ",COUNTIF($D$1:D13,D14)+1)</f>
        <v>Abweichung 13</v>
      </c>
      <c r="J14" s="151" t="str">
        <f ca="1">IFERROR(IF(OR(AND(K14="",L14=""),AND(K14=0,L14=0),AND(K14=CONCATENATE($D14,": "),L14=""),AND(K14=CONCATENATE($D14,": "),L14=0)),"",MAX(J$1:J13)+1),"")</f>
        <v/>
      </c>
      <c r="K14" s="151" t="str">
        <f ca="1">IFERROR(CONCATENATE($D14,": ",INDIRECT(ADDRESS(COUNTIF($D$1:$D14,$D14)+3,COLUMN($AF13),4,1,$D14))),"")</f>
        <v xml:space="preserve">Struktur: </v>
      </c>
      <c r="L14" s="151" t="str">
        <f ca="1">IFERROR(INDIRECT(ADDRESS(COUNTIF($D$1:$D14,$D14)+3,COLUMN($AG13),4,1,$D14)),"")</f>
        <v/>
      </c>
      <c r="M14" s="151"/>
      <c r="N14" s="151"/>
      <c r="O14" s="151" t="str">
        <f t="shared" si="1"/>
        <v>Hinweis 13</v>
      </c>
      <c r="P14" s="151" t="str">
        <f ca="1">IFERROR(IF(OR(AND(Q14="",R14=""),AND(Q14=0,R14=0),AND(Q14=CONCATENATE($D14,": "),R14=""),AND(Q14=CONCATENATE($D14,": "),R14=0)),"",MAX(P$1:P13)+1),"")</f>
        <v/>
      </c>
      <c r="Q14" s="151" t="str">
        <f ca="1">IFERROR(CONCATENATE($D14,": ",INDIRECT(ADDRESS(COUNTIF($D$1:$D14,$D14)+3,COLUMN($AI13),4,1,$D14))),"")</f>
        <v xml:space="preserve">Struktur: </v>
      </c>
      <c r="R14" s="151" t="str">
        <f ca="1">IFERROR(INDIRECT(ADDRESS(COUNTIF($D$1:$D14,$D14)+3,COLUMN($AJ13),4,1,$D14)),"")</f>
        <v/>
      </c>
      <c r="S14" s="151" t="str">
        <f t="shared" si="2"/>
        <v>Abweichung 13</v>
      </c>
      <c r="T14" s="151" t="str">
        <f ca="1">IFERROR(IF(OR(AND(U14="",V14=""),AND(U14=0,V14=0),AND(U14=CONCATENATE($D14,": "),V14=""),AND(U14=CONCATENATE($D14,": "),V14=0)),"",MAX(T$1:T13)+1),"")</f>
        <v/>
      </c>
      <c r="U14" s="151" t="str">
        <f ca="1">IFERROR(CONCATENATE($D14,": ",INDIRECT(ADDRESS(COUNTIF($D$1:$D14,$D14)+3,COLUMN($AL13),4,1,$D14))),"")</f>
        <v xml:space="preserve">Struktur: </v>
      </c>
      <c r="V14" s="151" t="str">
        <f ca="1">IFERROR(INDIRECT(ADDRESS(COUNTIF($D$1:$D14,$D14)+3,COLUMN($AM13),4,1,$D14)),"")</f>
        <v/>
      </c>
    </row>
    <row r="15" spans="1:22" ht="14.25" x14ac:dyDescent="0.45">
      <c r="A15" s="136">
        <v>14</v>
      </c>
      <c r="B15" s="149"/>
      <c r="D15" s="151" t="str">
        <f t="shared" si="0"/>
        <v>Struktur</v>
      </c>
      <c r="E15" s="151" t="str">
        <f>CONCATENATE("Hinweis ",COUNTIF($D$1:D14,D15)+1)</f>
        <v>Hinweis 14</v>
      </c>
      <c r="F15" s="151" t="str">
        <f ca="1">IFERROR(IF(OR(AND(G15="",H15=""),AND(G15=0,H15=0),AND(G15=CONCATENATE(D15,": "),H15=""),AND(G15=CONCATENATE(D15,": "),H15=0)),"",MAX(F$1:F14)+1),"")</f>
        <v/>
      </c>
      <c r="G15" s="151" t="str">
        <f ca="1">IFERROR(CONCATENATE($D15,": ",INDIRECT(ADDRESS(COUNTIF($D$1:$D15,$D15)+3,COLUMN($AC14),4,1,$D15))),"")</f>
        <v xml:space="preserve">Struktur: </v>
      </c>
      <c r="H15" s="151" t="str">
        <f ca="1">IFERROR(INDIRECT(ADDRESS(COUNTIF($D$1:$D15,$D15)+3,COLUMN($AD14),4,1,$D15)),"")</f>
        <v/>
      </c>
      <c r="I15" s="151" t="str">
        <f>CONCATENATE("Abweichung ",COUNTIF($D$1:D14,D15)+1)</f>
        <v>Abweichung 14</v>
      </c>
      <c r="J15" s="151" t="str">
        <f ca="1">IFERROR(IF(OR(AND(K15="",L15=""),AND(K15=0,L15=0),AND(K15=CONCATENATE($D15,": "),L15=""),AND(K15=CONCATENATE($D15,": "),L15=0)),"",MAX(J$1:J14)+1),"")</f>
        <v/>
      </c>
      <c r="K15" s="151" t="str">
        <f ca="1">IFERROR(CONCATENATE($D15,": ",INDIRECT(ADDRESS(COUNTIF($D$1:$D15,$D15)+3,COLUMN($AF14),4,1,$D15))),"")</f>
        <v xml:space="preserve">Struktur: </v>
      </c>
      <c r="L15" s="151" t="str">
        <f ca="1">IFERROR(INDIRECT(ADDRESS(COUNTIF($D$1:$D15,$D15)+3,COLUMN($AG14),4,1,$D15)),"")</f>
        <v/>
      </c>
      <c r="M15" s="151"/>
      <c r="N15" s="151"/>
      <c r="O15" s="151" t="str">
        <f t="shared" si="1"/>
        <v>Hinweis 14</v>
      </c>
      <c r="P15" s="151" t="str">
        <f ca="1">IFERROR(IF(OR(AND(Q15="",R15=""),AND(Q15=0,R15=0),AND(Q15=CONCATENATE($D15,": "),R15=""),AND(Q15=CONCATENATE($D15,": "),R15=0)),"",MAX(P$1:P14)+1),"")</f>
        <v/>
      </c>
      <c r="Q15" s="151" t="str">
        <f ca="1">IFERROR(CONCATENATE($D15,": ",INDIRECT(ADDRESS(COUNTIF($D$1:$D15,$D15)+3,COLUMN($AI14),4,1,$D15))),"")</f>
        <v xml:space="preserve">Struktur: </v>
      </c>
      <c r="R15" s="151" t="str">
        <f ca="1">IFERROR(INDIRECT(ADDRESS(COUNTIF($D$1:$D15,$D15)+3,COLUMN($AJ14),4,1,$D15)),"")</f>
        <v/>
      </c>
      <c r="S15" s="151" t="str">
        <f t="shared" si="2"/>
        <v>Abweichung 14</v>
      </c>
      <c r="T15" s="151" t="str">
        <f ca="1">IFERROR(IF(OR(AND(U15="",V15=""),AND(U15=0,V15=0),AND(U15=CONCATENATE($D15,": "),V15=""),AND(U15=CONCATENATE($D15,": "),V15=0)),"",MAX(T$1:T14)+1),"")</f>
        <v/>
      </c>
      <c r="U15" s="151" t="str">
        <f ca="1">IFERROR(CONCATENATE($D15,": ",INDIRECT(ADDRESS(COUNTIF($D$1:$D15,$D15)+3,COLUMN($AL14),4,1,$D15))),"")</f>
        <v xml:space="preserve">Struktur: </v>
      </c>
      <c r="V15" s="151" t="str">
        <f ca="1">IFERROR(INDIRECT(ADDRESS(COUNTIF($D$1:$D15,$D15)+3,COLUMN($AM14),4,1,$D15)),"")</f>
        <v/>
      </c>
    </row>
    <row r="16" spans="1:22" ht="14.25" x14ac:dyDescent="0.45">
      <c r="D16" s="151" t="str">
        <f t="shared" si="0"/>
        <v>Struktur</v>
      </c>
      <c r="E16" s="151" t="str">
        <f>CONCATENATE("Hinweis ",COUNTIF($D$1:D15,D16)+1)</f>
        <v>Hinweis 15</v>
      </c>
      <c r="F16" s="151" t="str">
        <f ca="1">IFERROR(IF(OR(AND(G16="",H16=""),AND(G16=0,H16=0),AND(G16=CONCATENATE(D16,": "),H16=""),AND(G16=CONCATENATE(D16,": "),H16=0)),"",MAX(F$1:F15)+1),"")</f>
        <v/>
      </c>
      <c r="G16" s="151" t="str">
        <f ca="1">IFERROR(CONCATENATE($D16,": ",INDIRECT(ADDRESS(COUNTIF($D$1:$D16,$D16)+3,COLUMN($AC15),4,1,$D16))),"")</f>
        <v xml:space="preserve">Struktur: </v>
      </c>
      <c r="H16" s="151" t="str">
        <f ca="1">IFERROR(INDIRECT(ADDRESS(COUNTIF($D$1:$D16,$D16)+3,COLUMN($AD15),4,1,$D16)),"")</f>
        <v/>
      </c>
      <c r="I16" s="151" t="str">
        <f>CONCATENATE("Abweichung ",COUNTIF($D$1:D15,D16)+1)</f>
        <v>Abweichung 15</v>
      </c>
      <c r="J16" s="151" t="str">
        <f ca="1">IFERROR(IF(OR(AND(K16="",L16=""),AND(K16=0,L16=0),AND(K16=CONCATENATE($D16,": "),L16=""),AND(K16=CONCATENATE($D16,": "),L16=0)),"",MAX(J$1:J15)+1),"")</f>
        <v/>
      </c>
      <c r="K16" s="151" t="str">
        <f ca="1">IFERROR(CONCATENATE($D16,": ",INDIRECT(ADDRESS(COUNTIF($D$1:$D16,$D16)+3,COLUMN($AF15),4,1,$D16))),"")</f>
        <v xml:space="preserve">Struktur: </v>
      </c>
      <c r="L16" s="151" t="str">
        <f ca="1">IFERROR(INDIRECT(ADDRESS(COUNTIF($D$1:$D16,$D16)+3,COLUMN($AG15),4,1,$D16)),"")</f>
        <v/>
      </c>
      <c r="M16" s="151"/>
      <c r="N16" s="151"/>
      <c r="O16" s="151" t="str">
        <f t="shared" si="1"/>
        <v>Hinweis 15</v>
      </c>
      <c r="P16" s="151" t="str">
        <f ca="1">IFERROR(IF(OR(AND(Q16="",R16=""),AND(Q16=0,R16=0),AND(Q16=CONCATENATE($D16,": "),R16=""),AND(Q16=CONCATENATE($D16,": "),R16=0)),"",MAX(P$1:P15)+1),"")</f>
        <v/>
      </c>
      <c r="Q16" s="151" t="str">
        <f ca="1">IFERROR(CONCATENATE($D16,": ",INDIRECT(ADDRESS(COUNTIF($D$1:$D16,$D16)+3,COLUMN($AI15),4,1,$D16))),"")</f>
        <v xml:space="preserve">Struktur: </v>
      </c>
      <c r="R16" s="151" t="str">
        <f ca="1">IFERROR(INDIRECT(ADDRESS(COUNTIF($D$1:$D16,$D16)+3,COLUMN($AJ15),4,1,$D16)),"")</f>
        <v/>
      </c>
      <c r="S16" s="151" t="str">
        <f t="shared" si="2"/>
        <v>Abweichung 15</v>
      </c>
      <c r="T16" s="151" t="str">
        <f ca="1">IFERROR(IF(OR(AND(U16="",V16=""),AND(U16=0,V16=0),AND(U16=CONCATENATE($D16,": "),V16=""),AND(U16=CONCATENATE($D16,": "),V16=0)),"",MAX(T$1:T15)+1),"")</f>
        <v/>
      </c>
      <c r="U16" s="151" t="str">
        <f ca="1">IFERROR(CONCATENATE($D16,": ",INDIRECT(ADDRESS(COUNTIF($D$1:$D16,$D16)+3,COLUMN($AL15),4,1,$D16))),"")</f>
        <v xml:space="preserve">Struktur: </v>
      </c>
      <c r="V16" s="151" t="str">
        <f ca="1">IFERROR(INDIRECT(ADDRESS(COUNTIF($D$1:$D16,$D16)+3,COLUMN($AM15),4,1,$D16)),"")</f>
        <v/>
      </c>
    </row>
    <row r="17" spans="4:22" ht="14.25" x14ac:dyDescent="0.45">
      <c r="D17" s="151" t="str">
        <f t="shared" si="0"/>
        <v>Struktur</v>
      </c>
      <c r="E17" s="151" t="str">
        <f>CONCATENATE("Hinweis ",COUNTIF($D$1:D16,D17)+1)</f>
        <v>Hinweis 16</v>
      </c>
      <c r="F17" s="151" t="str">
        <f ca="1">IFERROR(IF(OR(AND(G17="",H17=""),AND(G17=0,H17=0),AND(G17=CONCATENATE(D17,": "),H17=""),AND(G17=CONCATENATE(D17,": "),H17=0)),"",MAX(F$1:F16)+1),"")</f>
        <v/>
      </c>
      <c r="G17" s="151" t="str">
        <f ca="1">IFERROR(CONCATENATE($D17,": ",INDIRECT(ADDRESS(COUNTIF($D$1:$D17,$D17)+3,COLUMN($AC16),4,1,$D17))),"")</f>
        <v xml:space="preserve">Struktur: </v>
      </c>
      <c r="H17" s="151" t="str">
        <f ca="1">IFERROR(INDIRECT(ADDRESS(COUNTIF($D$1:$D17,$D17)+3,COLUMN($AD16),4,1,$D17)),"")</f>
        <v/>
      </c>
      <c r="I17" s="151" t="str">
        <f>CONCATENATE("Abweichung ",COUNTIF($D$1:D16,D17)+1)</f>
        <v>Abweichung 16</v>
      </c>
      <c r="J17" s="151" t="str">
        <f ca="1">IFERROR(IF(OR(AND(K17="",L17=""),AND(K17=0,L17=0),AND(K17=CONCATENATE($D17,": "),L17=""),AND(K17=CONCATENATE($D17,": "),L17=0)),"",MAX(J$1:J16)+1),"")</f>
        <v/>
      </c>
      <c r="K17" s="151" t="str">
        <f ca="1">IFERROR(CONCATENATE($D17,": ",INDIRECT(ADDRESS(COUNTIF($D$1:$D17,$D17)+3,COLUMN($AF16),4,1,$D17))),"")</f>
        <v xml:space="preserve">Struktur: </v>
      </c>
      <c r="L17" s="151" t="str">
        <f ca="1">IFERROR(INDIRECT(ADDRESS(COUNTIF($D$1:$D17,$D17)+3,COLUMN($AG16),4,1,$D17)),"")</f>
        <v/>
      </c>
      <c r="M17" s="151"/>
      <c r="N17" s="151"/>
      <c r="O17" s="151" t="str">
        <f t="shared" si="1"/>
        <v>Hinweis 16</v>
      </c>
      <c r="P17" s="151" t="str">
        <f ca="1">IFERROR(IF(OR(AND(Q17="",R17=""),AND(Q17=0,R17=0),AND(Q17=CONCATENATE($D17,": "),R17=""),AND(Q17=CONCATENATE($D17,": "),R17=0)),"",MAX(P$1:P16)+1),"")</f>
        <v/>
      </c>
      <c r="Q17" s="151" t="str">
        <f ca="1">IFERROR(CONCATENATE($D17,": ",INDIRECT(ADDRESS(COUNTIF($D$1:$D17,$D17)+3,COLUMN($AI16),4,1,$D17))),"")</f>
        <v xml:space="preserve">Struktur: </v>
      </c>
      <c r="R17" s="151" t="str">
        <f ca="1">IFERROR(INDIRECT(ADDRESS(COUNTIF($D$1:$D17,$D17)+3,COLUMN($AJ16),4,1,$D17)),"")</f>
        <v/>
      </c>
      <c r="S17" s="151" t="str">
        <f t="shared" si="2"/>
        <v>Abweichung 16</v>
      </c>
      <c r="T17" s="151" t="str">
        <f ca="1">IFERROR(IF(OR(AND(U17="",V17=""),AND(U17=0,V17=0),AND(U17=CONCATENATE($D17,": "),V17=""),AND(U17=CONCATENATE($D17,": "),V17=0)),"",MAX(T$1:T16)+1),"")</f>
        <v/>
      </c>
      <c r="U17" s="151" t="str">
        <f ca="1">IFERROR(CONCATENATE($D17,": ",INDIRECT(ADDRESS(COUNTIF($D$1:$D17,$D17)+3,COLUMN($AL16),4,1,$D17))),"")</f>
        <v xml:space="preserve">Struktur: </v>
      </c>
      <c r="V17" s="151" t="str">
        <f ca="1">IFERROR(INDIRECT(ADDRESS(COUNTIF($D$1:$D17,$D17)+3,COLUMN($AM16),4,1,$D17)),"")</f>
        <v/>
      </c>
    </row>
    <row r="18" spans="4:22" ht="14.25" x14ac:dyDescent="0.45">
      <c r="D18" s="151" t="str">
        <f t="shared" si="0"/>
        <v>Struktur</v>
      </c>
      <c r="E18" s="151" t="str">
        <f>CONCATENATE("Hinweis ",COUNTIF($D$1:D17,D18)+1)</f>
        <v>Hinweis 17</v>
      </c>
      <c r="F18" s="151" t="str">
        <f ca="1">IFERROR(IF(OR(AND(G18="",H18=""),AND(G18=0,H18=0),AND(G18=CONCATENATE(D18,": "),H18=""),AND(G18=CONCATENATE(D18,": "),H18=0)),"",MAX(F$1:F17)+1),"")</f>
        <v/>
      </c>
      <c r="G18" s="151" t="str">
        <f ca="1">IFERROR(CONCATENATE($D18,": ",INDIRECT(ADDRESS(COUNTIF($D$1:$D18,$D18)+3,COLUMN($AC17),4,1,$D18))),"")</f>
        <v xml:space="preserve">Struktur: </v>
      </c>
      <c r="H18" s="151" t="str">
        <f ca="1">IFERROR(INDIRECT(ADDRESS(COUNTIF($D$1:$D18,$D18)+3,COLUMN($AD17),4,1,$D18)),"")</f>
        <v/>
      </c>
      <c r="I18" s="151" t="str">
        <f>CONCATENATE("Abweichung ",COUNTIF($D$1:D17,D18)+1)</f>
        <v>Abweichung 17</v>
      </c>
      <c r="J18" s="151" t="str">
        <f ca="1">IFERROR(IF(OR(AND(K18="",L18=""),AND(K18=0,L18=0),AND(K18=CONCATENATE($D18,": "),L18=""),AND(K18=CONCATENATE($D18,": "),L18=0)),"",MAX(J$1:J17)+1),"")</f>
        <v/>
      </c>
      <c r="K18" s="151" t="str">
        <f ca="1">IFERROR(CONCATENATE($D18,": ",INDIRECT(ADDRESS(COUNTIF($D$1:$D18,$D18)+3,COLUMN($AF17),4,1,$D18))),"")</f>
        <v xml:space="preserve">Struktur: </v>
      </c>
      <c r="L18" s="151" t="str">
        <f ca="1">IFERROR(INDIRECT(ADDRESS(COUNTIF($D$1:$D18,$D18)+3,COLUMN($AG17),4,1,$D18)),"")</f>
        <v/>
      </c>
      <c r="M18" s="151"/>
      <c r="N18" s="151"/>
      <c r="O18" s="151" t="str">
        <f t="shared" si="1"/>
        <v>Hinweis 17</v>
      </c>
      <c r="P18" s="151" t="str">
        <f ca="1">IFERROR(IF(OR(AND(Q18="",R18=""),AND(Q18=0,R18=0),AND(Q18=CONCATENATE($D18,": "),R18=""),AND(Q18=CONCATENATE($D18,": "),R18=0)),"",MAX(P$1:P17)+1),"")</f>
        <v/>
      </c>
      <c r="Q18" s="151" t="str">
        <f ca="1">IFERROR(CONCATENATE($D18,": ",INDIRECT(ADDRESS(COUNTIF($D$1:$D18,$D18)+3,COLUMN($AI17),4,1,$D18))),"")</f>
        <v xml:space="preserve">Struktur: </v>
      </c>
      <c r="R18" s="151" t="str">
        <f ca="1">IFERROR(INDIRECT(ADDRESS(COUNTIF($D$1:$D18,$D18)+3,COLUMN($AJ17),4,1,$D18)),"")</f>
        <v/>
      </c>
      <c r="S18" s="151" t="str">
        <f t="shared" si="2"/>
        <v>Abweichung 17</v>
      </c>
      <c r="T18" s="151" t="str">
        <f ca="1">IFERROR(IF(OR(AND(U18="",V18=""),AND(U18=0,V18=0),AND(U18=CONCATENATE($D18,": "),V18=""),AND(U18=CONCATENATE($D18,": "),V18=0)),"",MAX(T$1:T17)+1),"")</f>
        <v/>
      </c>
      <c r="U18" s="151" t="str">
        <f ca="1">IFERROR(CONCATENATE($D18,": ",INDIRECT(ADDRESS(COUNTIF($D$1:$D18,$D18)+3,COLUMN($AL17),4,1,$D18))),"")</f>
        <v xml:space="preserve">Struktur: </v>
      </c>
      <c r="V18" s="151" t="str">
        <f ca="1">IFERROR(INDIRECT(ADDRESS(COUNTIF($D$1:$D18,$D18)+3,COLUMN($AM17),4,1,$D18)),"")</f>
        <v/>
      </c>
    </row>
    <row r="19" spans="4:22" ht="14.25" x14ac:dyDescent="0.45">
      <c r="D19" s="151" t="str">
        <f t="shared" si="0"/>
        <v>Struktur</v>
      </c>
      <c r="E19" s="151" t="str">
        <f>CONCATENATE("Hinweis ",COUNTIF($D$1:D18,D19)+1)</f>
        <v>Hinweis 18</v>
      </c>
      <c r="F19" s="151" t="str">
        <f ca="1">IFERROR(IF(OR(AND(G19="",H19=""),AND(G19=0,H19=0),AND(G19=CONCATENATE(D19,": "),H19=""),AND(G19=CONCATENATE(D19,": "),H19=0)),"",MAX(F$1:F18)+1),"")</f>
        <v/>
      </c>
      <c r="G19" s="151" t="str">
        <f ca="1">IFERROR(CONCATENATE($D19,": ",INDIRECT(ADDRESS(COUNTIF($D$1:$D19,$D19)+3,COLUMN($AC18),4,1,$D19))),"")</f>
        <v xml:space="preserve">Struktur: </v>
      </c>
      <c r="H19" s="151" t="str">
        <f ca="1">IFERROR(INDIRECT(ADDRESS(COUNTIF($D$1:$D19,$D19)+3,COLUMN($AD18),4,1,$D19)),"")</f>
        <v/>
      </c>
      <c r="I19" s="151" t="str">
        <f>CONCATENATE("Abweichung ",COUNTIF($D$1:D18,D19)+1)</f>
        <v>Abweichung 18</v>
      </c>
      <c r="J19" s="151" t="str">
        <f ca="1">IFERROR(IF(OR(AND(K19="",L19=""),AND(K19=0,L19=0),AND(K19=CONCATENATE($D19,": "),L19=""),AND(K19=CONCATENATE($D19,": "),L19=0)),"",MAX(J$1:J18)+1),"")</f>
        <v/>
      </c>
      <c r="K19" s="151" t="str">
        <f ca="1">IFERROR(CONCATENATE($D19,": ",INDIRECT(ADDRESS(COUNTIF($D$1:$D19,$D19)+3,COLUMN($AF18),4,1,$D19))),"")</f>
        <v xml:space="preserve">Struktur: </v>
      </c>
      <c r="L19" s="151" t="str">
        <f ca="1">IFERROR(INDIRECT(ADDRESS(COUNTIF($D$1:$D19,$D19)+3,COLUMN($AG18),4,1,$D19)),"")</f>
        <v/>
      </c>
      <c r="M19" s="151"/>
      <c r="N19" s="151"/>
      <c r="O19" s="151" t="str">
        <f t="shared" si="1"/>
        <v>Hinweis 18</v>
      </c>
      <c r="P19" s="151" t="str">
        <f ca="1">IFERROR(IF(OR(AND(Q19="",R19=""),AND(Q19=0,R19=0),AND(Q19=CONCATENATE($D19,": "),R19=""),AND(Q19=CONCATENATE($D19,": "),R19=0)),"",MAX(P$1:P18)+1),"")</f>
        <v/>
      </c>
      <c r="Q19" s="151" t="str">
        <f ca="1">IFERROR(CONCATENATE($D19,": ",INDIRECT(ADDRESS(COUNTIF($D$1:$D19,$D19)+3,COLUMN($AI18),4,1,$D19))),"")</f>
        <v xml:space="preserve">Struktur: </v>
      </c>
      <c r="R19" s="151" t="str">
        <f ca="1">IFERROR(INDIRECT(ADDRESS(COUNTIF($D$1:$D19,$D19)+3,COLUMN($AJ18),4,1,$D19)),"")</f>
        <v/>
      </c>
      <c r="S19" s="151" t="str">
        <f t="shared" si="2"/>
        <v>Abweichung 18</v>
      </c>
      <c r="T19" s="151" t="str">
        <f ca="1">IFERROR(IF(OR(AND(U19="",V19=""),AND(U19=0,V19=0),AND(U19=CONCATENATE($D19,": "),V19=""),AND(U19=CONCATENATE($D19,": "),V19=0)),"",MAX(T$1:T18)+1),"")</f>
        <v/>
      </c>
      <c r="U19" s="151" t="str">
        <f ca="1">IFERROR(CONCATENATE($D19,": ",INDIRECT(ADDRESS(COUNTIF($D$1:$D19,$D19)+3,COLUMN($AL18),4,1,$D19))),"")</f>
        <v xml:space="preserve">Struktur: </v>
      </c>
      <c r="V19" s="151" t="str">
        <f ca="1">IFERROR(INDIRECT(ADDRESS(COUNTIF($D$1:$D19,$D19)+3,COLUMN($AM18),4,1,$D19)),"")</f>
        <v/>
      </c>
    </row>
    <row r="20" spans="4:22" ht="14.25" x14ac:dyDescent="0.45">
      <c r="D20" s="151" t="str">
        <f t="shared" si="0"/>
        <v>LA</v>
      </c>
      <c r="E20" s="151" t="str">
        <f>CONCATENATE("Hinweis ",COUNTIF($D$1:D19,D20)+1)</f>
        <v>Hinweis 1</v>
      </c>
      <c r="F20" s="151" t="str">
        <f ca="1">IFERROR(IF(OR(AND(G20="",H20=""),AND(G20=0,H20=0),AND(G20=CONCATENATE(D20,": "),H20=""),AND(G20=CONCATENATE(D20,": "),H20=0)),"",MAX(F$1:F19)+1),"")</f>
        <v/>
      </c>
      <c r="G20" s="151" t="str">
        <f ca="1">IFERROR(CONCATENATE($D20,": ",INDIRECT(ADDRESS(COUNTIF($D$1:$D20,$D20)+3,COLUMN($AC19),4,1,$D20))),"")</f>
        <v xml:space="preserve">LA: </v>
      </c>
      <c r="H20" s="151" t="str">
        <f ca="1">IFERROR(INDIRECT(ADDRESS(COUNTIF($D$1:$D20,$D20)+3,COLUMN($AD19),4,1,$D20)),"")</f>
        <v/>
      </c>
      <c r="I20" s="151" t="str">
        <f>CONCATENATE("Abweichung ",COUNTIF($D$1:D19,D20)+1)</f>
        <v>Abweichung 1</v>
      </c>
      <c r="J20" s="151" t="str">
        <f ca="1">IFERROR(IF(OR(AND(K20="",L20=""),AND(K20=0,L20=0),AND(K20=CONCATENATE($D20,": "),L20=""),AND(K20=CONCATENATE($D20,": "),L20=0)),"",MAX(J$1:J19)+1),"")</f>
        <v/>
      </c>
      <c r="K20" s="151" t="str">
        <f ca="1">IFERROR(CONCATENATE($D20,": ",INDIRECT(ADDRESS(COUNTIF($D$1:$D20,$D20)+3,COLUMN($AF19),4,1,$D20))),"")</f>
        <v xml:space="preserve">LA: </v>
      </c>
      <c r="L20" s="151" t="str">
        <f ca="1">IFERROR(INDIRECT(ADDRESS(COUNTIF($D$1:$D20,$D20)+3,COLUMN($AG19),4,1,$D20)),"")</f>
        <v/>
      </c>
      <c r="M20" s="151"/>
      <c r="N20" s="151"/>
      <c r="O20" s="151" t="str">
        <f t="shared" si="1"/>
        <v>Hinweis 1</v>
      </c>
      <c r="P20" s="151" t="str">
        <f ca="1">IFERROR(IF(OR(AND(Q20="",R20=""),AND(Q20=0,R20=0),AND(Q20=CONCATENATE($D20,": "),R20=""),AND(Q20=CONCATENATE($D20,": "),R20=0)),"",MAX(P$1:P19)+1),"")</f>
        <v/>
      </c>
      <c r="Q20" s="151" t="str">
        <f ca="1">IFERROR(CONCATENATE($D20,": ",INDIRECT(ADDRESS(COUNTIF($D$1:$D20,$D20)+3,COLUMN($AI19),4,1,$D20))),"")</f>
        <v xml:space="preserve">LA: </v>
      </c>
      <c r="R20" s="151" t="str">
        <f ca="1">IFERROR(INDIRECT(ADDRESS(COUNTIF($D$1:$D20,$D20)+3,COLUMN($AJ19),4,1,$D20)),"")</f>
        <v/>
      </c>
      <c r="S20" s="151" t="str">
        <f t="shared" si="2"/>
        <v>Abweichung 1</v>
      </c>
      <c r="T20" s="151" t="str">
        <f ca="1">IFERROR(IF(OR(AND(U20="",V20=""),AND(U20=0,V20=0),AND(U20=CONCATENATE($D20,": "),V20=""),AND(U20=CONCATENATE($D20,": "),V20=0)),"",MAX(T$1:T19)+1),"")</f>
        <v/>
      </c>
      <c r="U20" s="151" t="str">
        <f ca="1">IFERROR(CONCATENATE($D20,": ",INDIRECT(ADDRESS(COUNTIF($D$1:$D20,$D20)+3,COLUMN($AL19),4,1,$D20))),"")</f>
        <v xml:space="preserve">LA: </v>
      </c>
      <c r="V20" s="151" t="str">
        <f ca="1">IFERROR(INDIRECT(ADDRESS(COUNTIF($D$1:$D20,$D20)+3,COLUMN($AM19),4,1,$D20)),"")</f>
        <v/>
      </c>
    </row>
    <row r="21" spans="4:22" ht="14.25" x14ac:dyDescent="0.45">
      <c r="D21" s="151" t="str">
        <f t="shared" si="0"/>
        <v>LA</v>
      </c>
      <c r="E21" s="151" t="str">
        <f>CONCATENATE("Hinweis ",COUNTIF($D$1:D20,D21)+1)</f>
        <v>Hinweis 2</v>
      </c>
      <c r="F21" s="151" t="str">
        <f ca="1">IFERROR(IF(OR(AND(G21="",H21=""),AND(G21=0,H21=0),AND(G21=CONCATENATE(D21,": "),H21=""),AND(G21=CONCATENATE(D21,": "),H21=0)),"",MAX(F$1:F20)+1),"")</f>
        <v/>
      </c>
      <c r="G21" s="151" t="str">
        <f ca="1">IFERROR(CONCATENATE($D21,": ",INDIRECT(ADDRESS(COUNTIF($D$1:$D21,$D21)+3,COLUMN($AC20),4,1,$D21))),"")</f>
        <v xml:space="preserve">LA: </v>
      </c>
      <c r="H21" s="151" t="str">
        <f ca="1">IFERROR(INDIRECT(ADDRESS(COUNTIF($D$1:$D21,$D21)+3,COLUMN($AD20),4,1,$D21)),"")</f>
        <v/>
      </c>
      <c r="I21" s="151" t="str">
        <f>CONCATENATE("Abweichung ",COUNTIF($D$1:D20,D21)+1)</f>
        <v>Abweichung 2</v>
      </c>
      <c r="J21" s="151" t="str">
        <f ca="1">IFERROR(IF(OR(AND(K21="",L21=""),AND(K21=0,L21=0),AND(K21=CONCATENATE($D21,": "),L21=""),AND(K21=CONCATENATE($D21,": "),L21=0)),"",MAX(J$1:J20)+1),"")</f>
        <v/>
      </c>
      <c r="K21" s="151" t="str">
        <f ca="1">IFERROR(CONCATENATE($D21,": ",INDIRECT(ADDRESS(COUNTIF($D$1:$D21,$D21)+3,COLUMN($AF20),4,1,$D21))),"")</f>
        <v xml:space="preserve">LA: </v>
      </c>
      <c r="L21" s="151" t="str">
        <f ca="1">IFERROR(INDIRECT(ADDRESS(COUNTIF($D$1:$D21,$D21)+3,COLUMN($AG20),4,1,$D21)),"")</f>
        <v/>
      </c>
      <c r="M21" s="151"/>
      <c r="N21" s="151"/>
      <c r="O21" s="151" t="str">
        <f t="shared" si="1"/>
        <v>Hinweis 2</v>
      </c>
      <c r="P21" s="151" t="str">
        <f ca="1">IFERROR(IF(OR(AND(Q21="",R21=""),AND(Q21=0,R21=0),AND(Q21=CONCATENATE($D21,": "),R21=""),AND(Q21=CONCATENATE($D21,": "),R21=0)),"",MAX(P$1:P20)+1),"")</f>
        <v/>
      </c>
      <c r="Q21" s="151" t="str">
        <f ca="1">IFERROR(CONCATENATE($D21,": ",INDIRECT(ADDRESS(COUNTIF($D$1:$D21,$D21)+3,COLUMN($AI20),4,1,$D21))),"")</f>
        <v xml:space="preserve">LA: </v>
      </c>
      <c r="R21" s="151" t="str">
        <f ca="1">IFERROR(INDIRECT(ADDRESS(COUNTIF($D$1:$D21,$D21)+3,COLUMN($AJ20),4,1,$D21)),"")</f>
        <v/>
      </c>
      <c r="S21" s="151" t="str">
        <f t="shared" si="2"/>
        <v>Abweichung 2</v>
      </c>
      <c r="T21" s="151" t="str">
        <f ca="1">IFERROR(IF(OR(AND(U21="",V21=""),AND(U21=0,V21=0),AND(U21=CONCATENATE($D21,": "),V21=""),AND(U21=CONCATENATE($D21,": "),V21=0)),"",MAX(T$1:T20)+1),"")</f>
        <v/>
      </c>
      <c r="U21" s="151" t="str">
        <f ca="1">IFERROR(CONCATENATE($D21,": ",INDIRECT(ADDRESS(COUNTIF($D$1:$D21,$D21)+3,COLUMN($AL20),4,1,$D21))),"")</f>
        <v xml:space="preserve">LA: </v>
      </c>
      <c r="V21" s="151" t="str">
        <f ca="1">IFERROR(INDIRECT(ADDRESS(COUNTIF($D$1:$D21,$D21)+3,COLUMN($AM20),4,1,$D21)),"")</f>
        <v/>
      </c>
    </row>
    <row r="22" spans="4:22" ht="14.25" x14ac:dyDescent="0.45">
      <c r="D22" s="151" t="str">
        <f t="shared" si="0"/>
        <v>LA</v>
      </c>
      <c r="E22" s="151" t="str">
        <f>CONCATENATE("Hinweis ",COUNTIF($D$1:D21,D22)+1)</f>
        <v>Hinweis 3</v>
      </c>
      <c r="F22" s="151" t="str">
        <f ca="1">IFERROR(IF(OR(AND(G22="",H22=""),AND(G22=0,H22=0),AND(G22=CONCATENATE(D22,": "),H22=""),AND(G22=CONCATENATE(D22,": "),H22=0)),"",MAX(F$1:F21)+1),"")</f>
        <v/>
      </c>
      <c r="G22" s="151" t="str">
        <f ca="1">IFERROR(CONCATENATE($D22,": ",INDIRECT(ADDRESS(COUNTIF($D$1:$D22,$D22)+3,COLUMN($AC21),4,1,$D22))),"")</f>
        <v xml:space="preserve">LA: </v>
      </c>
      <c r="H22" s="151" t="str">
        <f ca="1">IFERROR(INDIRECT(ADDRESS(COUNTIF($D$1:$D22,$D22)+3,COLUMN($AD21),4,1,$D22)),"")</f>
        <v/>
      </c>
      <c r="I22" s="151" t="str">
        <f>CONCATENATE("Abweichung ",COUNTIF($D$1:D21,D22)+1)</f>
        <v>Abweichung 3</v>
      </c>
      <c r="J22" s="151" t="str">
        <f ca="1">IFERROR(IF(OR(AND(K22="",L22=""),AND(K22=0,L22=0),AND(K22=CONCATENATE($D22,": "),L22=""),AND(K22=CONCATENATE($D22,": "),L22=0)),"",MAX(J$1:J21)+1),"")</f>
        <v/>
      </c>
      <c r="K22" s="151" t="str">
        <f ca="1">IFERROR(CONCATENATE($D22,": ",INDIRECT(ADDRESS(COUNTIF($D$1:$D22,$D22)+3,COLUMN($AF21),4,1,$D22))),"")</f>
        <v xml:space="preserve">LA: </v>
      </c>
      <c r="L22" s="151" t="str">
        <f ca="1">IFERROR(INDIRECT(ADDRESS(COUNTIF($D$1:$D22,$D22)+3,COLUMN($AG21),4,1,$D22)),"")</f>
        <v/>
      </c>
      <c r="M22" s="151"/>
      <c r="N22" s="151"/>
      <c r="O22" s="151" t="str">
        <f t="shared" si="1"/>
        <v>Hinweis 3</v>
      </c>
      <c r="P22" s="151" t="str">
        <f ca="1">IFERROR(IF(OR(AND(Q22="",R22=""),AND(Q22=0,R22=0),AND(Q22=CONCATENATE($D22,": "),R22=""),AND(Q22=CONCATENATE($D22,": "),R22=0)),"",MAX(P$1:P21)+1),"")</f>
        <v/>
      </c>
      <c r="Q22" s="151" t="str">
        <f ca="1">IFERROR(CONCATENATE($D22,": ",INDIRECT(ADDRESS(COUNTIF($D$1:$D22,$D22)+3,COLUMN($AI21),4,1,$D22))),"")</f>
        <v xml:space="preserve">LA: </v>
      </c>
      <c r="R22" s="151" t="str">
        <f ca="1">IFERROR(INDIRECT(ADDRESS(COUNTIF($D$1:$D22,$D22)+3,COLUMN($AJ21),4,1,$D22)),"")</f>
        <v/>
      </c>
      <c r="S22" s="151" t="str">
        <f t="shared" si="2"/>
        <v>Abweichung 3</v>
      </c>
      <c r="T22" s="151" t="str">
        <f ca="1">IFERROR(IF(OR(AND(U22="",V22=""),AND(U22=0,V22=0),AND(U22=CONCATENATE($D22,": "),V22=""),AND(U22=CONCATENATE($D22,": "),V22=0)),"",MAX(T$1:T21)+1),"")</f>
        <v/>
      </c>
      <c r="U22" s="151" t="str">
        <f ca="1">IFERROR(CONCATENATE($D22,": ",INDIRECT(ADDRESS(COUNTIF($D$1:$D22,$D22)+3,COLUMN($AL21),4,1,$D22))),"")</f>
        <v xml:space="preserve">LA: </v>
      </c>
      <c r="V22" s="151" t="str">
        <f ca="1">IFERROR(INDIRECT(ADDRESS(COUNTIF($D$1:$D22,$D22)+3,COLUMN($AM21),4,1,$D22)),"")</f>
        <v/>
      </c>
    </row>
    <row r="23" spans="4:22" ht="14.25" x14ac:dyDescent="0.45">
      <c r="D23" s="151" t="str">
        <f t="shared" si="0"/>
        <v>LA</v>
      </c>
      <c r="E23" s="151" t="str">
        <f>CONCATENATE("Hinweis ",COUNTIF($D$1:D22,D23)+1)</f>
        <v>Hinweis 4</v>
      </c>
      <c r="F23" s="151" t="str">
        <f ca="1">IFERROR(IF(OR(AND(G23="",H23=""),AND(G23=0,H23=0),AND(G23=CONCATENATE(D23,": "),H23=""),AND(G23=CONCATENATE(D23,": "),H23=0)),"",MAX(F$1:F22)+1),"")</f>
        <v/>
      </c>
      <c r="G23" s="151" t="str">
        <f ca="1">IFERROR(CONCATENATE($D23,": ",INDIRECT(ADDRESS(COUNTIF($D$1:$D23,$D23)+3,COLUMN($AC22),4,1,$D23))),"")</f>
        <v xml:space="preserve">LA: </v>
      </c>
      <c r="H23" s="151" t="str">
        <f ca="1">IFERROR(INDIRECT(ADDRESS(COUNTIF($D$1:$D23,$D23)+3,COLUMN($AD22),4,1,$D23)),"")</f>
        <v/>
      </c>
      <c r="I23" s="151" t="str">
        <f>CONCATENATE("Abweichung ",COUNTIF($D$1:D22,D23)+1)</f>
        <v>Abweichung 4</v>
      </c>
      <c r="J23" s="151" t="str">
        <f ca="1">IFERROR(IF(OR(AND(K23="",L23=""),AND(K23=0,L23=0),AND(K23=CONCATENATE($D23,": "),L23=""),AND(K23=CONCATENATE($D23,": "),L23=0)),"",MAX(J$1:J22)+1),"")</f>
        <v/>
      </c>
      <c r="K23" s="151" t="str">
        <f ca="1">IFERROR(CONCATENATE($D23,": ",INDIRECT(ADDRESS(COUNTIF($D$1:$D23,$D23)+3,COLUMN($AF22),4,1,$D23))),"")</f>
        <v xml:space="preserve">LA: </v>
      </c>
      <c r="L23" s="151" t="str">
        <f ca="1">IFERROR(INDIRECT(ADDRESS(COUNTIF($D$1:$D23,$D23)+3,COLUMN($AG22),4,1,$D23)),"")</f>
        <v/>
      </c>
      <c r="M23" s="151"/>
      <c r="N23" s="151"/>
      <c r="O23" s="151" t="str">
        <f t="shared" si="1"/>
        <v>Hinweis 4</v>
      </c>
      <c r="P23" s="151" t="str">
        <f ca="1">IFERROR(IF(OR(AND(Q23="",R23=""),AND(Q23=0,R23=0),AND(Q23=CONCATENATE($D23,": "),R23=""),AND(Q23=CONCATENATE($D23,": "),R23=0)),"",MAX(P$1:P22)+1),"")</f>
        <v/>
      </c>
      <c r="Q23" s="151" t="str">
        <f ca="1">IFERROR(CONCATENATE($D23,": ",INDIRECT(ADDRESS(COUNTIF($D$1:$D23,$D23)+3,COLUMN($AI22),4,1,$D23))),"")</f>
        <v xml:space="preserve">LA: </v>
      </c>
      <c r="R23" s="151" t="str">
        <f ca="1">IFERROR(INDIRECT(ADDRESS(COUNTIF($D$1:$D23,$D23)+3,COLUMN($AJ22),4,1,$D23)),"")</f>
        <v/>
      </c>
      <c r="S23" s="151" t="str">
        <f t="shared" si="2"/>
        <v>Abweichung 4</v>
      </c>
      <c r="T23" s="151" t="str">
        <f ca="1">IFERROR(IF(OR(AND(U23="",V23=""),AND(U23=0,V23=0),AND(U23=CONCATENATE($D23,": "),V23=""),AND(U23=CONCATENATE($D23,": "),V23=0)),"",MAX(T$1:T22)+1),"")</f>
        <v/>
      </c>
      <c r="U23" s="151" t="str">
        <f ca="1">IFERROR(CONCATENATE($D23,": ",INDIRECT(ADDRESS(COUNTIF($D$1:$D23,$D23)+3,COLUMN($AL22),4,1,$D23))),"")</f>
        <v xml:space="preserve">LA: </v>
      </c>
      <c r="V23" s="151" t="str">
        <f ca="1">IFERROR(INDIRECT(ADDRESS(COUNTIF($D$1:$D23,$D23)+3,COLUMN($AM22),4,1,$D23)),"")</f>
        <v/>
      </c>
    </row>
    <row r="24" spans="4:22" ht="14.25" x14ac:dyDescent="0.45">
      <c r="D24" s="151" t="str">
        <f t="shared" si="0"/>
        <v>LA</v>
      </c>
      <c r="E24" s="151" t="str">
        <f>CONCATENATE("Hinweis ",COUNTIF($D$1:D23,D24)+1)</f>
        <v>Hinweis 5</v>
      </c>
      <c r="F24" s="151" t="str">
        <f ca="1">IFERROR(IF(OR(AND(G24="",H24=""),AND(G24=0,H24=0),AND(G24=CONCATENATE(D24,": "),H24=""),AND(G24=CONCATENATE(D24,": "),H24=0)),"",MAX(F$1:F23)+1),"")</f>
        <v/>
      </c>
      <c r="G24" s="151" t="str">
        <f ca="1">IFERROR(CONCATENATE($D24,": ",INDIRECT(ADDRESS(COUNTIF($D$1:$D24,$D24)+3,COLUMN($AC23),4,1,$D24))),"")</f>
        <v xml:space="preserve">LA: </v>
      </c>
      <c r="H24" s="151" t="str">
        <f ca="1">IFERROR(INDIRECT(ADDRESS(COUNTIF($D$1:$D24,$D24)+3,COLUMN($AD23),4,1,$D24)),"")</f>
        <v/>
      </c>
      <c r="I24" s="151" t="str">
        <f>CONCATENATE("Abweichung ",COUNTIF($D$1:D23,D24)+1)</f>
        <v>Abweichung 5</v>
      </c>
      <c r="J24" s="151" t="str">
        <f ca="1">IFERROR(IF(OR(AND(K24="",L24=""),AND(K24=0,L24=0),AND(K24=CONCATENATE($D24,": "),L24=""),AND(K24=CONCATENATE($D24,": "),L24=0)),"",MAX(J$1:J23)+1),"")</f>
        <v/>
      </c>
      <c r="K24" s="151" t="str">
        <f ca="1">IFERROR(CONCATENATE($D24,": ",INDIRECT(ADDRESS(COUNTIF($D$1:$D24,$D24)+3,COLUMN($AF23),4,1,$D24))),"")</f>
        <v xml:space="preserve">LA: </v>
      </c>
      <c r="L24" s="151" t="str">
        <f ca="1">IFERROR(INDIRECT(ADDRESS(COUNTIF($D$1:$D24,$D24)+3,COLUMN($AG23),4,1,$D24)),"")</f>
        <v/>
      </c>
      <c r="M24" s="151"/>
      <c r="N24" s="151"/>
      <c r="O24" s="151" t="str">
        <f t="shared" si="1"/>
        <v>Hinweis 5</v>
      </c>
      <c r="P24" s="151" t="str">
        <f ca="1">IFERROR(IF(OR(AND(Q24="",R24=""),AND(Q24=0,R24=0),AND(Q24=CONCATENATE($D24,": "),R24=""),AND(Q24=CONCATENATE($D24,": "),R24=0)),"",MAX(P$1:P23)+1),"")</f>
        <v/>
      </c>
      <c r="Q24" s="151" t="str">
        <f ca="1">IFERROR(CONCATENATE($D24,": ",INDIRECT(ADDRESS(COUNTIF($D$1:$D24,$D24)+3,COLUMN($AI23),4,1,$D24))),"")</f>
        <v xml:space="preserve">LA: </v>
      </c>
      <c r="R24" s="151" t="str">
        <f ca="1">IFERROR(INDIRECT(ADDRESS(COUNTIF($D$1:$D24,$D24)+3,COLUMN($AJ23),4,1,$D24)),"")</f>
        <v/>
      </c>
      <c r="S24" s="151" t="str">
        <f t="shared" si="2"/>
        <v>Abweichung 5</v>
      </c>
      <c r="T24" s="151" t="str">
        <f ca="1">IFERROR(IF(OR(AND(U24="",V24=""),AND(U24=0,V24=0),AND(U24=CONCATENATE($D24,": "),V24=""),AND(U24=CONCATENATE($D24,": "),V24=0)),"",MAX(T$1:T23)+1),"")</f>
        <v/>
      </c>
      <c r="U24" s="151" t="str">
        <f ca="1">IFERROR(CONCATENATE($D24,": ",INDIRECT(ADDRESS(COUNTIF($D$1:$D24,$D24)+3,COLUMN($AL23),4,1,$D24))),"")</f>
        <v xml:space="preserve">LA: </v>
      </c>
      <c r="V24" s="151" t="str">
        <f ca="1">IFERROR(INDIRECT(ADDRESS(COUNTIF($D$1:$D24,$D24)+3,COLUMN($AM23),4,1,$D24)),"")</f>
        <v/>
      </c>
    </row>
    <row r="25" spans="4:22" ht="14.25" x14ac:dyDescent="0.45">
      <c r="D25" s="151" t="str">
        <f t="shared" si="0"/>
        <v>LA</v>
      </c>
      <c r="E25" s="151" t="str">
        <f>CONCATENATE("Hinweis ",COUNTIF($D$1:D24,D25)+1)</f>
        <v>Hinweis 6</v>
      </c>
      <c r="F25" s="151" t="str">
        <f ca="1">IFERROR(IF(OR(AND(G25="",H25=""),AND(G25=0,H25=0),AND(G25=CONCATENATE(D25,": "),H25=""),AND(G25=CONCATENATE(D25,": "),H25=0)),"",MAX(F$1:F24)+1),"")</f>
        <v/>
      </c>
      <c r="G25" s="151" t="str">
        <f ca="1">IFERROR(CONCATENATE($D25,": ",INDIRECT(ADDRESS(COUNTIF($D$1:$D25,$D25)+3,COLUMN($AC24),4,1,$D25))),"")</f>
        <v xml:space="preserve">LA: </v>
      </c>
      <c r="H25" s="151" t="str">
        <f ca="1">IFERROR(INDIRECT(ADDRESS(COUNTIF($D$1:$D25,$D25)+3,COLUMN($AD24),4,1,$D25)),"")</f>
        <v/>
      </c>
      <c r="I25" s="151" t="str">
        <f>CONCATENATE("Abweichung ",COUNTIF($D$1:D24,D25)+1)</f>
        <v>Abweichung 6</v>
      </c>
      <c r="J25" s="151" t="str">
        <f ca="1">IFERROR(IF(OR(AND(K25="",L25=""),AND(K25=0,L25=0),AND(K25=CONCATENATE($D25,": "),L25=""),AND(K25=CONCATENATE($D25,": "),L25=0)),"",MAX(J$1:J24)+1),"")</f>
        <v/>
      </c>
      <c r="K25" s="151" t="str">
        <f ca="1">IFERROR(CONCATENATE($D25,": ",INDIRECT(ADDRESS(COUNTIF($D$1:$D25,$D25)+3,COLUMN($AF24),4,1,$D25))),"")</f>
        <v xml:space="preserve">LA: </v>
      </c>
      <c r="L25" s="151" t="str">
        <f ca="1">IFERROR(INDIRECT(ADDRESS(COUNTIF($D$1:$D25,$D25)+3,COLUMN($AG24),4,1,$D25)),"")</f>
        <v/>
      </c>
      <c r="M25" s="151"/>
      <c r="N25" s="151"/>
      <c r="O25" s="151" t="str">
        <f t="shared" si="1"/>
        <v>Hinweis 6</v>
      </c>
      <c r="P25" s="151" t="str">
        <f ca="1">IFERROR(IF(OR(AND(Q25="",R25=""),AND(Q25=0,R25=0),AND(Q25=CONCATENATE($D25,": "),R25=""),AND(Q25=CONCATENATE($D25,": "),R25=0)),"",MAX(P$1:P24)+1),"")</f>
        <v/>
      </c>
      <c r="Q25" s="151" t="str">
        <f ca="1">IFERROR(CONCATENATE($D25,": ",INDIRECT(ADDRESS(COUNTIF($D$1:$D25,$D25)+3,COLUMN($AI24),4,1,$D25))),"")</f>
        <v xml:space="preserve">LA: </v>
      </c>
      <c r="R25" s="151" t="str">
        <f ca="1">IFERROR(INDIRECT(ADDRESS(COUNTIF($D$1:$D25,$D25)+3,COLUMN($AJ24),4,1,$D25)),"")</f>
        <v/>
      </c>
      <c r="S25" s="151" t="str">
        <f t="shared" si="2"/>
        <v>Abweichung 6</v>
      </c>
      <c r="T25" s="151" t="str">
        <f ca="1">IFERROR(IF(OR(AND(U25="",V25=""),AND(U25=0,V25=0),AND(U25=CONCATENATE($D25,": "),V25=""),AND(U25=CONCATENATE($D25,": "),V25=0)),"",MAX(T$1:T24)+1),"")</f>
        <v/>
      </c>
      <c r="U25" s="151" t="str">
        <f ca="1">IFERROR(CONCATENATE($D25,": ",INDIRECT(ADDRESS(COUNTIF($D$1:$D25,$D25)+3,COLUMN($AL24),4,1,$D25))),"")</f>
        <v xml:space="preserve">LA: </v>
      </c>
      <c r="V25" s="151" t="str">
        <f ca="1">IFERROR(INDIRECT(ADDRESS(COUNTIF($D$1:$D25,$D25)+3,COLUMN($AM24),4,1,$D25)),"")</f>
        <v/>
      </c>
    </row>
    <row r="26" spans="4:22" ht="14.25" x14ac:dyDescent="0.45">
      <c r="D26" s="151" t="str">
        <f t="shared" si="0"/>
        <v>LA</v>
      </c>
      <c r="E26" s="151" t="str">
        <f>CONCATENATE("Hinweis ",COUNTIF($D$1:D25,D26)+1)</f>
        <v>Hinweis 7</v>
      </c>
      <c r="F26" s="151" t="str">
        <f ca="1">IFERROR(IF(OR(AND(G26="",H26=""),AND(G26=0,H26=0),AND(G26=CONCATENATE(D26,": "),H26=""),AND(G26=CONCATENATE(D26,": "),H26=0)),"",MAX(F$1:F25)+1),"")</f>
        <v/>
      </c>
      <c r="G26" s="151" t="str">
        <f ca="1">IFERROR(CONCATENATE($D26,": ",INDIRECT(ADDRESS(COUNTIF($D$1:$D26,$D26)+3,COLUMN($AC25),4,1,$D26))),"")</f>
        <v xml:space="preserve">LA: </v>
      </c>
      <c r="H26" s="151" t="str">
        <f ca="1">IFERROR(INDIRECT(ADDRESS(COUNTIF($D$1:$D26,$D26)+3,COLUMN($AD25),4,1,$D26)),"")</f>
        <v/>
      </c>
      <c r="I26" s="151" t="str">
        <f>CONCATENATE("Abweichung ",COUNTIF($D$1:D25,D26)+1)</f>
        <v>Abweichung 7</v>
      </c>
      <c r="J26" s="151" t="str">
        <f ca="1">IFERROR(IF(OR(AND(K26="",L26=""),AND(K26=0,L26=0),AND(K26=CONCATENATE($D26,": "),L26=""),AND(K26=CONCATENATE($D26,": "),L26=0)),"",MAX(J$1:J25)+1),"")</f>
        <v/>
      </c>
      <c r="K26" s="151" t="str">
        <f ca="1">IFERROR(CONCATENATE($D26,": ",INDIRECT(ADDRESS(COUNTIF($D$1:$D26,$D26)+3,COLUMN($AF25),4,1,$D26))),"")</f>
        <v xml:space="preserve">LA: </v>
      </c>
      <c r="L26" s="151" t="str">
        <f ca="1">IFERROR(INDIRECT(ADDRESS(COUNTIF($D$1:$D26,$D26)+3,COLUMN($AG25),4,1,$D26)),"")</f>
        <v/>
      </c>
      <c r="M26" s="151"/>
      <c r="N26" s="151"/>
      <c r="O26" s="151" t="str">
        <f t="shared" si="1"/>
        <v>Hinweis 7</v>
      </c>
      <c r="P26" s="151" t="str">
        <f ca="1">IFERROR(IF(OR(AND(Q26="",R26=""),AND(Q26=0,R26=0),AND(Q26=CONCATENATE($D26,": "),R26=""),AND(Q26=CONCATENATE($D26,": "),R26=0)),"",MAX(P$1:P25)+1),"")</f>
        <v/>
      </c>
      <c r="Q26" s="151" t="str">
        <f ca="1">IFERROR(CONCATENATE($D26,": ",INDIRECT(ADDRESS(COUNTIF($D$1:$D26,$D26)+3,COLUMN($AI25),4,1,$D26))),"")</f>
        <v xml:space="preserve">LA: </v>
      </c>
      <c r="R26" s="151" t="str">
        <f ca="1">IFERROR(INDIRECT(ADDRESS(COUNTIF($D$1:$D26,$D26)+3,COLUMN($AJ25),4,1,$D26)),"")</f>
        <v/>
      </c>
      <c r="S26" s="151" t="str">
        <f t="shared" si="2"/>
        <v>Abweichung 7</v>
      </c>
      <c r="T26" s="151" t="str">
        <f ca="1">IFERROR(IF(OR(AND(U26="",V26=""),AND(U26=0,V26=0),AND(U26=CONCATENATE($D26,": "),V26=""),AND(U26=CONCATENATE($D26,": "),V26=0)),"",MAX(T$1:T25)+1),"")</f>
        <v/>
      </c>
      <c r="U26" s="151" t="str">
        <f ca="1">IFERROR(CONCATENATE($D26,": ",INDIRECT(ADDRESS(COUNTIF($D$1:$D26,$D26)+3,COLUMN($AL25),4,1,$D26))),"")</f>
        <v xml:space="preserve">LA: </v>
      </c>
      <c r="V26" s="151" t="str">
        <f ca="1">IFERROR(INDIRECT(ADDRESS(COUNTIF($D$1:$D26,$D26)+3,COLUMN($AM25),4,1,$D26)),"")</f>
        <v/>
      </c>
    </row>
    <row r="27" spans="4:22" ht="14.25" x14ac:dyDescent="0.45">
      <c r="D27" s="151" t="str">
        <f t="shared" si="0"/>
        <v>LA</v>
      </c>
      <c r="E27" s="151" t="str">
        <f>CONCATENATE("Hinweis ",COUNTIF($D$1:D26,D27)+1)</f>
        <v>Hinweis 8</v>
      </c>
      <c r="F27" s="151" t="str">
        <f ca="1">IFERROR(IF(OR(AND(G27="",H27=""),AND(G27=0,H27=0),AND(G27=CONCATENATE(D27,": "),H27=""),AND(G27=CONCATENATE(D27,": "),H27=0)),"",MAX(F$1:F26)+1),"")</f>
        <v/>
      </c>
      <c r="G27" s="151" t="str">
        <f ca="1">IFERROR(CONCATENATE($D27,": ",INDIRECT(ADDRESS(COUNTIF($D$1:$D27,$D27)+3,COLUMN($AC26),4,1,$D27))),"")</f>
        <v xml:space="preserve">LA: </v>
      </c>
      <c r="H27" s="151" t="str">
        <f ca="1">IFERROR(INDIRECT(ADDRESS(COUNTIF($D$1:$D27,$D27)+3,COLUMN($AD26),4,1,$D27)),"")</f>
        <v/>
      </c>
      <c r="I27" s="151" t="str">
        <f>CONCATENATE("Abweichung ",COUNTIF($D$1:D26,D27)+1)</f>
        <v>Abweichung 8</v>
      </c>
      <c r="J27" s="151" t="str">
        <f ca="1">IFERROR(IF(OR(AND(K27="",L27=""),AND(K27=0,L27=0),AND(K27=CONCATENATE($D27,": "),L27=""),AND(K27=CONCATENATE($D27,": "),L27=0)),"",MAX(J$1:J26)+1),"")</f>
        <v/>
      </c>
      <c r="K27" s="151" t="str">
        <f ca="1">IFERROR(CONCATENATE($D27,": ",INDIRECT(ADDRESS(COUNTIF($D$1:$D27,$D27)+3,COLUMN($AF26),4,1,$D27))),"")</f>
        <v xml:space="preserve">LA: </v>
      </c>
      <c r="L27" s="151" t="str">
        <f ca="1">IFERROR(INDIRECT(ADDRESS(COUNTIF($D$1:$D27,$D27)+3,COLUMN($AG26),4,1,$D27)),"")</f>
        <v/>
      </c>
      <c r="M27" s="151"/>
      <c r="N27" s="151"/>
      <c r="O27" s="151" t="str">
        <f t="shared" si="1"/>
        <v>Hinweis 8</v>
      </c>
      <c r="P27" s="151" t="str">
        <f ca="1">IFERROR(IF(OR(AND(Q27="",R27=""),AND(Q27=0,R27=0),AND(Q27=CONCATENATE($D27,": "),R27=""),AND(Q27=CONCATENATE($D27,": "),R27=0)),"",MAX(P$1:P26)+1),"")</f>
        <v/>
      </c>
      <c r="Q27" s="151" t="str">
        <f ca="1">IFERROR(CONCATENATE($D27,": ",INDIRECT(ADDRESS(COUNTIF($D$1:$D27,$D27)+3,COLUMN($AI26),4,1,$D27))),"")</f>
        <v xml:space="preserve">LA: </v>
      </c>
      <c r="R27" s="151" t="str">
        <f ca="1">IFERROR(INDIRECT(ADDRESS(COUNTIF($D$1:$D27,$D27)+3,COLUMN($AJ26),4,1,$D27)),"")</f>
        <v/>
      </c>
      <c r="S27" s="151" t="str">
        <f t="shared" si="2"/>
        <v>Abweichung 8</v>
      </c>
      <c r="T27" s="151" t="str">
        <f ca="1">IFERROR(IF(OR(AND(U27="",V27=""),AND(U27=0,V27=0),AND(U27=CONCATENATE($D27,": "),V27=""),AND(U27=CONCATENATE($D27,": "),V27=0)),"",MAX(T$1:T26)+1),"")</f>
        <v/>
      </c>
      <c r="U27" s="151" t="str">
        <f ca="1">IFERROR(CONCATENATE($D27,": ",INDIRECT(ADDRESS(COUNTIF($D$1:$D27,$D27)+3,COLUMN($AL26),4,1,$D27))),"")</f>
        <v xml:space="preserve">LA: </v>
      </c>
      <c r="V27" s="151" t="str">
        <f ca="1">IFERROR(INDIRECT(ADDRESS(COUNTIF($D$1:$D27,$D27)+3,COLUMN($AM26),4,1,$D27)),"")</f>
        <v/>
      </c>
    </row>
    <row r="28" spans="4:22" ht="14.25" x14ac:dyDescent="0.45">
      <c r="D28" s="151" t="str">
        <f t="shared" si="0"/>
        <v>LA</v>
      </c>
      <c r="E28" s="151" t="str">
        <f>CONCATENATE("Hinweis ",COUNTIF($D$1:D27,D28)+1)</f>
        <v>Hinweis 9</v>
      </c>
      <c r="F28" s="151" t="str">
        <f ca="1">IFERROR(IF(OR(AND(G28="",H28=""),AND(G28=0,H28=0),AND(G28=CONCATENATE(D28,": "),H28=""),AND(G28=CONCATENATE(D28,": "),H28=0)),"",MAX(F$1:F27)+1),"")</f>
        <v/>
      </c>
      <c r="G28" s="151" t="str">
        <f ca="1">IFERROR(CONCATENATE($D28,": ",INDIRECT(ADDRESS(COUNTIF($D$1:$D28,$D28)+3,COLUMN($AC27),4,1,$D28))),"")</f>
        <v xml:space="preserve">LA: </v>
      </c>
      <c r="H28" s="151" t="str">
        <f ca="1">IFERROR(INDIRECT(ADDRESS(COUNTIF($D$1:$D28,$D28)+3,COLUMN($AD27),4,1,$D28)),"")</f>
        <v/>
      </c>
      <c r="I28" s="151" t="str">
        <f>CONCATENATE("Abweichung ",COUNTIF($D$1:D27,D28)+1)</f>
        <v>Abweichung 9</v>
      </c>
      <c r="J28" s="151" t="str">
        <f ca="1">IFERROR(IF(OR(AND(K28="",L28=""),AND(K28=0,L28=0),AND(K28=CONCATENATE($D28,": "),L28=""),AND(K28=CONCATENATE($D28,": "),L28=0)),"",MAX(J$1:J27)+1),"")</f>
        <v/>
      </c>
      <c r="K28" s="151" t="str">
        <f ca="1">IFERROR(CONCATENATE($D28,": ",INDIRECT(ADDRESS(COUNTIF($D$1:$D28,$D28)+3,COLUMN($AF27),4,1,$D28))),"")</f>
        <v xml:space="preserve">LA: </v>
      </c>
      <c r="L28" s="151" t="str">
        <f ca="1">IFERROR(INDIRECT(ADDRESS(COUNTIF($D$1:$D28,$D28)+3,COLUMN($AG27),4,1,$D28)),"")</f>
        <v/>
      </c>
      <c r="M28" s="151"/>
      <c r="N28" s="151"/>
      <c r="O28" s="151" t="str">
        <f t="shared" si="1"/>
        <v>Hinweis 9</v>
      </c>
      <c r="P28" s="151" t="str">
        <f ca="1">IFERROR(IF(OR(AND(Q28="",R28=""),AND(Q28=0,R28=0),AND(Q28=CONCATENATE($D28,": "),R28=""),AND(Q28=CONCATENATE($D28,": "),R28=0)),"",MAX(P$1:P27)+1),"")</f>
        <v/>
      </c>
      <c r="Q28" s="151" t="str">
        <f ca="1">IFERROR(CONCATENATE($D28,": ",INDIRECT(ADDRESS(COUNTIF($D$1:$D28,$D28)+3,COLUMN($AI27),4,1,$D28))),"")</f>
        <v xml:space="preserve">LA: </v>
      </c>
      <c r="R28" s="151" t="str">
        <f ca="1">IFERROR(INDIRECT(ADDRESS(COUNTIF($D$1:$D28,$D28)+3,COLUMN($AJ27),4,1,$D28)),"")</f>
        <v/>
      </c>
      <c r="S28" s="151" t="str">
        <f t="shared" si="2"/>
        <v>Abweichung 9</v>
      </c>
      <c r="T28" s="151" t="str">
        <f ca="1">IFERROR(IF(OR(AND(U28="",V28=""),AND(U28=0,V28=0),AND(U28=CONCATENATE($D28,": "),V28=""),AND(U28=CONCATENATE($D28,": "),V28=0)),"",MAX(T$1:T27)+1),"")</f>
        <v/>
      </c>
      <c r="U28" s="151" t="str">
        <f ca="1">IFERROR(CONCATENATE($D28,": ",INDIRECT(ADDRESS(COUNTIF($D$1:$D28,$D28)+3,COLUMN($AL27),4,1,$D28))),"")</f>
        <v xml:space="preserve">LA: </v>
      </c>
      <c r="V28" s="151" t="str">
        <f ca="1">IFERROR(INDIRECT(ADDRESS(COUNTIF($D$1:$D28,$D28)+3,COLUMN($AM27),4,1,$D28)),"")</f>
        <v/>
      </c>
    </row>
    <row r="29" spans="4:22" x14ac:dyDescent="0.25">
      <c r="D29" s="151" t="str">
        <f t="shared" si="0"/>
        <v>LA</v>
      </c>
      <c r="E29" s="151" t="str">
        <f>CONCATENATE("Hinweis ",COUNTIF($D$1:D28,D29)+1)</f>
        <v>Hinweis 10</v>
      </c>
      <c r="F29" s="151" t="str">
        <f ca="1">IFERROR(IF(OR(AND(G29="",H29=""),AND(G29=0,H29=0),AND(G29=CONCATENATE(D29,": "),H29=""),AND(G29=CONCATENATE(D29,": "),H29=0)),"",MAX(F$1:F28)+1),"")</f>
        <v/>
      </c>
      <c r="G29" s="151" t="str">
        <f ca="1">IFERROR(CONCATENATE($D29,": ",INDIRECT(ADDRESS(COUNTIF($D$1:$D29,$D29)+3,COLUMN($AC28),4,1,$D29))),"")</f>
        <v xml:space="preserve">LA: </v>
      </c>
      <c r="H29" s="151" t="str">
        <f ca="1">IFERROR(INDIRECT(ADDRESS(COUNTIF($D$1:$D29,$D29)+3,COLUMN($AD28),4,1,$D29)),"")</f>
        <v/>
      </c>
      <c r="I29" s="151" t="str">
        <f>CONCATENATE("Abweichung ",COUNTIF($D$1:D28,D29)+1)</f>
        <v>Abweichung 10</v>
      </c>
      <c r="J29" s="151" t="str">
        <f ca="1">IFERROR(IF(OR(AND(K29="",L29=""),AND(K29=0,L29=0),AND(K29=CONCATENATE($D29,": "),L29=""),AND(K29=CONCATENATE($D29,": "),L29=0)),"",MAX(J$1:J28)+1),"")</f>
        <v/>
      </c>
      <c r="K29" s="151" t="str">
        <f ca="1">IFERROR(CONCATENATE($D29,": ",INDIRECT(ADDRESS(COUNTIF($D$1:$D29,$D29)+3,COLUMN($AF28),4,1,$D29))),"")</f>
        <v xml:space="preserve">LA: </v>
      </c>
      <c r="L29" s="151" t="str">
        <f ca="1">IFERROR(INDIRECT(ADDRESS(COUNTIF($D$1:$D29,$D29)+3,COLUMN($AG28),4,1,$D29)),"")</f>
        <v/>
      </c>
      <c r="M29" s="151"/>
      <c r="N29" s="151"/>
      <c r="O29" s="151" t="str">
        <f t="shared" si="1"/>
        <v>Hinweis 10</v>
      </c>
      <c r="P29" s="151" t="str">
        <f ca="1">IFERROR(IF(OR(AND(Q29="",R29=""),AND(Q29=0,R29=0),AND(Q29=CONCATENATE($D29,": "),R29=""),AND(Q29=CONCATENATE($D29,": "),R29=0)),"",MAX(P$1:P28)+1),"")</f>
        <v/>
      </c>
      <c r="Q29" s="151" t="str">
        <f ca="1">IFERROR(CONCATENATE($D29,": ",INDIRECT(ADDRESS(COUNTIF($D$1:$D29,$D29)+3,COLUMN($AI28),4,1,$D29))),"")</f>
        <v xml:space="preserve">LA: </v>
      </c>
      <c r="R29" s="151" t="str">
        <f ca="1">IFERROR(INDIRECT(ADDRESS(COUNTIF($D$1:$D29,$D29)+3,COLUMN($AJ28),4,1,$D29)),"")</f>
        <v/>
      </c>
      <c r="S29" s="151" t="str">
        <f t="shared" si="2"/>
        <v>Abweichung 10</v>
      </c>
      <c r="T29" s="151" t="str">
        <f ca="1">IFERROR(IF(OR(AND(U29="",V29=""),AND(U29=0,V29=0),AND(U29=CONCATENATE($D29,": "),V29=""),AND(U29=CONCATENATE($D29,": "),V29=0)),"",MAX(T$1:T28)+1),"")</f>
        <v/>
      </c>
      <c r="U29" s="151" t="str">
        <f ca="1">IFERROR(CONCATENATE($D29,": ",INDIRECT(ADDRESS(COUNTIF($D$1:$D29,$D29)+3,COLUMN($AL28),4,1,$D29))),"")</f>
        <v xml:space="preserve">LA: </v>
      </c>
      <c r="V29" s="151" t="str">
        <f ca="1">IFERROR(INDIRECT(ADDRESS(COUNTIF($D$1:$D29,$D29)+3,COLUMN($AM28),4,1,$D29)),"")</f>
        <v/>
      </c>
    </row>
    <row r="30" spans="4:22" x14ac:dyDescent="0.25">
      <c r="D30" s="151" t="str">
        <f t="shared" si="0"/>
        <v>LA</v>
      </c>
      <c r="E30" s="151" t="str">
        <f>CONCATENATE("Hinweis ",COUNTIF($D$1:D29,D30)+1)</f>
        <v>Hinweis 11</v>
      </c>
      <c r="F30" s="151" t="str">
        <f ca="1">IFERROR(IF(OR(AND(G30="",H30=""),AND(G30=0,H30=0),AND(G30=CONCATENATE(D30,": "),H30=""),AND(G30=CONCATENATE(D30,": "),H30=0)),"",MAX(F$1:F29)+1),"")</f>
        <v/>
      </c>
      <c r="G30" s="151" t="str">
        <f ca="1">IFERROR(CONCATENATE($D30,": ",INDIRECT(ADDRESS(COUNTIF($D$1:$D30,$D30)+3,COLUMN($AC29),4,1,$D30))),"")</f>
        <v xml:space="preserve">LA: </v>
      </c>
      <c r="H30" s="151" t="str">
        <f ca="1">IFERROR(INDIRECT(ADDRESS(COUNTIF($D$1:$D30,$D30)+3,COLUMN($AD29),4,1,$D30)),"")</f>
        <v/>
      </c>
      <c r="I30" s="151" t="str">
        <f>CONCATENATE("Abweichung ",COUNTIF($D$1:D29,D30)+1)</f>
        <v>Abweichung 11</v>
      </c>
      <c r="J30" s="151" t="str">
        <f ca="1">IFERROR(IF(OR(AND(K30="",L30=""),AND(K30=0,L30=0),AND(K30=CONCATENATE($D30,": "),L30=""),AND(K30=CONCATENATE($D30,": "),L30=0)),"",MAX(J$1:J29)+1),"")</f>
        <v/>
      </c>
      <c r="K30" s="151" t="str">
        <f ca="1">IFERROR(CONCATENATE($D30,": ",INDIRECT(ADDRESS(COUNTIF($D$1:$D30,$D30)+3,COLUMN($AF29),4,1,$D30))),"")</f>
        <v xml:space="preserve">LA: </v>
      </c>
      <c r="L30" s="151" t="str">
        <f ca="1">IFERROR(INDIRECT(ADDRESS(COUNTIF($D$1:$D30,$D30)+3,COLUMN($AG29),4,1,$D30)),"")</f>
        <v/>
      </c>
      <c r="M30" s="151"/>
      <c r="N30" s="151"/>
      <c r="O30" s="151" t="str">
        <f t="shared" si="1"/>
        <v>Hinweis 11</v>
      </c>
      <c r="P30" s="151" t="str">
        <f ca="1">IFERROR(IF(OR(AND(Q30="",R30=""),AND(Q30=0,R30=0),AND(Q30=CONCATENATE($D30,": "),R30=""),AND(Q30=CONCATENATE($D30,": "),R30=0)),"",MAX(P$1:P29)+1),"")</f>
        <v/>
      </c>
      <c r="Q30" s="151" t="str">
        <f ca="1">IFERROR(CONCATENATE($D30,": ",INDIRECT(ADDRESS(COUNTIF($D$1:$D30,$D30)+3,COLUMN($AI29),4,1,$D30))),"")</f>
        <v xml:space="preserve">LA: </v>
      </c>
      <c r="R30" s="151" t="str">
        <f ca="1">IFERROR(INDIRECT(ADDRESS(COUNTIF($D$1:$D30,$D30)+3,COLUMN($AJ29),4,1,$D30)),"")</f>
        <v/>
      </c>
      <c r="S30" s="151" t="str">
        <f t="shared" si="2"/>
        <v>Abweichung 11</v>
      </c>
      <c r="T30" s="151" t="str">
        <f ca="1">IFERROR(IF(OR(AND(U30="",V30=""),AND(U30=0,V30=0),AND(U30=CONCATENATE($D30,": "),V30=""),AND(U30=CONCATENATE($D30,": "),V30=0)),"",MAX(T$1:T29)+1),"")</f>
        <v/>
      </c>
      <c r="U30" s="151" t="str">
        <f ca="1">IFERROR(CONCATENATE($D30,": ",INDIRECT(ADDRESS(COUNTIF($D$1:$D30,$D30)+3,COLUMN($AL29),4,1,$D30))),"")</f>
        <v xml:space="preserve">LA: </v>
      </c>
      <c r="V30" s="151" t="str">
        <f ca="1">IFERROR(INDIRECT(ADDRESS(COUNTIF($D$1:$D30,$D30)+3,COLUMN($AM29),4,1,$D30)),"")</f>
        <v/>
      </c>
    </row>
    <row r="31" spans="4:22" x14ac:dyDescent="0.25">
      <c r="D31" s="151" t="str">
        <f t="shared" si="0"/>
        <v>LA</v>
      </c>
      <c r="E31" s="151" t="str">
        <f>CONCATENATE("Hinweis ",COUNTIF($D$1:D30,D31)+1)</f>
        <v>Hinweis 12</v>
      </c>
      <c r="F31" s="151" t="str">
        <f ca="1">IFERROR(IF(OR(AND(G31="",H31=""),AND(G31=0,H31=0),AND(G31=CONCATENATE(D31,": "),H31=""),AND(G31=CONCATENATE(D31,": "),H31=0)),"",MAX(F$1:F30)+1),"")</f>
        <v/>
      </c>
      <c r="G31" s="151" t="str">
        <f ca="1">IFERROR(CONCATENATE($D31,": ",INDIRECT(ADDRESS(COUNTIF($D$1:$D31,$D31)+3,COLUMN($AC30),4,1,$D31))),"")</f>
        <v xml:space="preserve">LA: </v>
      </c>
      <c r="H31" s="151" t="str">
        <f ca="1">IFERROR(INDIRECT(ADDRESS(COUNTIF($D$1:$D31,$D31)+3,COLUMN($AD30),4,1,$D31)),"")</f>
        <v/>
      </c>
      <c r="I31" s="151" t="str">
        <f>CONCATENATE("Abweichung ",COUNTIF($D$1:D30,D31)+1)</f>
        <v>Abweichung 12</v>
      </c>
      <c r="J31" s="151" t="str">
        <f ca="1">IFERROR(IF(OR(AND(K31="",L31=""),AND(K31=0,L31=0),AND(K31=CONCATENATE($D31,": "),L31=""),AND(K31=CONCATENATE($D31,": "),L31=0)),"",MAX(J$1:J30)+1),"")</f>
        <v/>
      </c>
      <c r="K31" s="151" t="str">
        <f ca="1">IFERROR(CONCATENATE($D31,": ",INDIRECT(ADDRESS(COUNTIF($D$1:$D31,$D31)+3,COLUMN($AF30),4,1,$D31))),"")</f>
        <v xml:space="preserve">LA: </v>
      </c>
      <c r="L31" s="151" t="str">
        <f ca="1">IFERROR(INDIRECT(ADDRESS(COUNTIF($D$1:$D31,$D31)+3,COLUMN($AG30),4,1,$D31)),"")</f>
        <v/>
      </c>
      <c r="M31" s="151"/>
      <c r="N31" s="151"/>
      <c r="O31" s="151" t="str">
        <f t="shared" si="1"/>
        <v>Hinweis 12</v>
      </c>
      <c r="P31" s="151" t="str">
        <f ca="1">IFERROR(IF(OR(AND(Q31="",R31=""),AND(Q31=0,R31=0),AND(Q31=CONCATENATE($D31,": "),R31=""),AND(Q31=CONCATENATE($D31,": "),R31=0)),"",MAX(P$1:P30)+1),"")</f>
        <v/>
      </c>
      <c r="Q31" s="151" t="str">
        <f ca="1">IFERROR(CONCATENATE($D31,": ",INDIRECT(ADDRESS(COUNTIF($D$1:$D31,$D31)+3,COLUMN($AI30),4,1,$D31))),"")</f>
        <v xml:space="preserve">LA: </v>
      </c>
      <c r="R31" s="151" t="str">
        <f ca="1">IFERROR(INDIRECT(ADDRESS(COUNTIF($D$1:$D31,$D31)+3,COLUMN($AJ30),4,1,$D31)),"")</f>
        <v/>
      </c>
      <c r="S31" s="151" t="str">
        <f t="shared" si="2"/>
        <v>Abweichung 12</v>
      </c>
      <c r="T31" s="151" t="str">
        <f ca="1">IFERROR(IF(OR(AND(U31="",V31=""),AND(U31=0,V31=0),AND(U31=CONCATENATE($D31,": "),V31=""),AND(U31=CONCATENATE($D31,": "),V31=0)),"",MAX(T$1:T30)+1),"")</f>
        <v/>
      </c>
      <c r="U31" s="151" t="str">
        <f ca="1">IFERROR(CONCATENATE($D31,": ",INDIRECT(ADDRESS(COUNTIF($D$1:$D31,$D31)+3,COLUMN($AL30),4,1,$D31))),"")</f>
        <v xml:space="preserve">LA: </v>
      </c>
      <c r="V31" s="151" t="str">
        <f ca="1">IFERROR(INDIRECT(ADDRESS(COUNTIF($D$1:$D31,$D31)+3,COLUMN($AM30),4,1,$D31)),"")</f>
        <v/>
      </c>
    </row>
    <row r="32" spans="4:22" x14ac:dyDescent="0.25">
      <c r="D32" s="151" t="str">
        <f t="shared" si="0"/>
        <v>LA</v>
      </c>
      <c r="E32" s="151" t="str">
        <f>CONCATENATE("Hinweis ",COUNTIF($D$1:D31,D32)+1)</f>
        <v>Hinweis 13</v>
      </c>
      <c r="F32" s="151" t="str">
        <f ca="1">IFERROR(IF(OR(AND(G32="",H32=""),AND(G32=0,H32=0),AND(G32=CONCATENATE(D32,": "),H32=""),AND(G32=CONCATENATE(D32,": "),H32=0)),"",MAX(F$1:F31)+1),"")</f>
        <v/>
      </c>
      <c r="G32" s="151" t="str">
        <f ca="1">IFERROR(CONCATENATE($D32,": ",INDIRECT(ADDRESS(COUNTIF($D$1:$D32,$D32)+3,COLUMN($AC31),4,1,$D32))),"")</f>
        <v xml:space="preserve">LA: </v>
      </c>
      <c r="H32" s="151" t="str">
        <f ca="1">IFERROR(INDIRECT(ADDRESS(COUNTIF($D$1:$D32,$D32)+3,COLUMN($AD31),4,1,$D32)),"")</f>
        <v/>
      </c>
      <c r="I32" s="151" t="str">
        <f>CONCATENATE("Abweichung ",COUNTIF($D$1:D31,D32)+1)</f>
        <v>Abweichung 13</v>
      </c>
      <c r="J32" s="151" t="str">
        <f ca="1">IFERROR(IF(OR(AND(K32="",L32=""),AND(K32=0,L32=0),AND(K32=CONCATENATE($D32,": "),L32=""),AND(K32=CONCATENATE($D32,": "),L32=0)),"",MAX(J$1:J31)+1),"")</f>
        <v/>
      </c>
      <c r="K32" s="151" t="str">
        <f ca="1">IFERROR(CONCATENATE($D32,": ",INDIRECT(ADDRESS(COUNTIF($D$1:$D32,$D32)+3,COLUMN($AF31),4,1,$D32))),"")</f>
        <v xml:space="preserve">LA: </v>
      </c>
      <c r="L32" s="151" t="str">
        <f ca="1">IFERROR(INDIRECT(ADDRESS(COUNTIF($D$1:$D32,$D32)+3,COLUMN($AG31),4,1,$D32)),"")</f>
        <v/>
      </c>
      <c r="M32" s="151"/>
      <c r="N32" s="151"/>
      <c r="O32" s="151" t="str">
        <f t="shared" si="1"/>
        <v>Hinweis 13</v>
      </c>
      <c r="P32" s="151" t="str">
        <f ca="1">IFERROR(IF(OR(AND(Q32="",R32=""),AND(Q32=0,R32=0),AND(Q32=CONCATENATE($D32,": "),R32=""),AND(Q32=CONCATENATE($D32,": "),R32=0)),"",MAX(P$1:P31)+1),"")</f>
        <v/>
      </c>
      <c r="Q32" s="151" t="str">
        <f ca="1">IFERROR(CONCATENATE($D32,": ",INDIRECT(ADDRESS(COUNTIF($D$1:$D32,$D32)+3,COLUMN($AI31),4,1,$D32))),"")</f>
        <v xml:space="preserve">LA: </v>
      </c>
      <c r="R32" s="151" t="str">
        <f ca="1">IFERROR(INDIRECT(ADDRESS(COUNTIF($D$1:$D32,$D32)+3,COLUMN($AJ31),4,1,$D32)),"")</f>
        <v/>
      </c>
      <c r="S32" s="151" t="str">
        <f t="shared" si="2"/>
        <v>Abweichung 13</v>
      </c>
      <c r="T32" s="151" t="str">
        <f ca="1">IFERROR(IF(OR(AND(U32="",V32=""),AND(U32=0,V32=0),AND(U32=CONCATENATE($D32,": "),V32=""),AND(U32=CONCATENATE($D32,": "),V32=0)),"",MAX(T$1:T31)+1),"")</f>
        <v/>
      </c>
      <c r="U32" s="151" t="str">
        <f ca="1">IFERROR(CONCATENATE($D32,": ",INDIRECT(ADDRESS(COUNTIF($D$1:$D32,$D32)+3,COLUMN($AL31),4,1,$D32))),"")</f>
        <v xml:space="preserve">LA: </v>
      </c>
      <c r="V32" s="151" t="str">
        <f ca="1">IFERROR(INDIRECT(ADDRESS(COUNTIF($D$1:$D32,$D32)+3,COLUMN($AM31),4,1,$D32)),"")</f>
        <v/>
      </c>
    </row>
    <row r="33" spans="4:22" x14ac:dyDescent="0.25">
      <c r="D33" s="151" t="str">
        <f t="shared" si="0"/>
        <v>LA</v>
      </c>
      <c r="E33" s="151" t="str">
        <f>CONCATENATE("Hinweis ",COUNTIF($D$1:D32,D33)+1)</f>
        <v>Hinweis 14</v>
      </c>
      <c r="F33" s="151" t="str">
        <f ca="1">IFERROR(IF(OR(AND(G33="",H33=""),AND(G33=0,H33=0),AND(G33=CONCATENATE(D33,": "),H33=""),AND(G33=CONCATENATE(D33,": "),H33=0)),"",MAX(F$1:F32)+1),"")</f>
        <v/>
      </c>
      <c r="G33" s="151" t="str">
        <f ca="1">IFERROR(CONCATENATE($D33,": ",INDIRECT(ADDRESS(COUNTIF($D$1:$D33,$D33)+3,COLUMN($AC32),4,1,$D33))),"")</f>
        <v xml:space="preserve">LA: </v>
      </c>
      <c r="H33" s="151" t="str">
        <f ca="1">IFERROR(INDIRECT(ADDRESS(COUNTIF($D$1:$D33,$D33)+3,COLUMN($AD32),4,1,$D33)),"")</f>
        <v/>
      </c>
      <c r="I33" s="151" t="str">
        <f>CONCATENATE("Abweichung ",COUNTIF($D$1:D32,D33)+1)</f>
        <v>Abweichung 14</v>
      </c>
      <c r="J33" s="151" t="str">
        <f ca="1">IFERROR(IF(OR(AND(K33="",L33=""),AND(K33=0,L33=0),AND(K33=CONCATENATE($D33,": "),L33=""),AND(K33=CONCATENATE($D33,": "),L33=0)),"",MAX(J$1:J32)+1),"")</f>
        <v/>
      </c>
      <c r="K33" s="151" t="str">
        <f ca="1">IFERROR(CONCATENATE($D33,": ",INDIRECT(ADDRESS(COUNTIF($D$1:$D33,$D33)+3,COLUMN($AF32),4,1,$D33))),"")</f>
        <v xml:space="preserve">LA: </v>
      </c>
      <c r="L33" s="151" t="str">
        <f ca="1">IFERROR(INDIRECT(ADDRESS(COUNTIF($D$1:$D33,$D33)+3,COLUMN($AG32),4,1,$D33)),"")</f>
        <v/>
      </c>
      <c r="M33" s="151"/>
      <c r="N33" s="151"/>
      <c r="O33" s="151" t="str">
        <f t="shared" si="1"/>
        <v>Hinweis 14</v>
      </c>
      <c r="P33" s="151" t="str">
        <f ca="1">IFERROR(IF(OR(AND(Q33="",R33=""),AND(Q33=0,R33=0),AND(Q33=CONCATENATE($D33,": "),R33=""),AND(Q33=CONCATENATE($D33,": "),R33=0)),"",MAX(P$1:P32)+1),"")</f>
        <v/>
      </c>
      <c r="Q33" s="151" t="str">
        <f ca="1">IFERROR(CONCATENATE($D33,": ",INDIRECT(ADDRESS(COUNTIF($D$1:$D33,$D33)+3,COLUMN($AI32),4,1,$D33))),"")</f>
        <v xml:space="preserve">LA: </v>
      </c>
      <c r="R33" s="151" t="str">
        <f ca="1">IFERROR(INDIRECT(ADDRESS(COUNTIF($D$1:$D33,$D33)+3,COLUMN($AJ32),4,1,$D33)),"")</f>
        <v/>
      </c>
      <c r="S33" s="151" t="str">
        <f t="shared" si="2"/>
        <v>Abweichung 14</v>
      </c>
      <c r="T33" s="151" t="str">
        <f ca="1">IFERROR(IF(OR(AND(U33="",V33=""),AND(U33=0,V33=0),AND(U33=CONCATENATE($D33,": "),V33=""),AND(U33=CONCATENATE($D33,": "),V33=0)),"",MAX(T$1:T32)+1),"")</f>
        <v/>
      </c>
      <c r="U33" s="151" t="str">
        <f ca="1">IFERROR(CONCATENATE($D33,": ",INDIRECT(ADDRESS(COUNTIF($D$1:$D33,$D33)+3,COLUMN($AL32),4,1,$D33))),"")</f>
        <v xml:space="preserve">LA: </v>
      </c>
      <c r="V33" s="151" t="str">
        <f ca="1">IFERROR(INDIRECT(ADDRESS(COUNTIF($D$1:$D33,$D33)+3,COLUMN($AM32),4,1,$D33)),"")</f>
        <v/>
      </c>
    </row>
    <row r="34" spans="4:22" x14ac:dyDescent="0.25">
      <c r="D34" s="151" t="str">
        <f t="shared" si="0"/>
        <v>LA</v>
      </c>
      <c r="E34" s="151" t="str">
        <f>CONCATENATE("Hinweis ",COUNTIF($D$1:D33,D34)+1)</f>
        <v>Hinweis 15</v>
      </c>
      <c r="F34" s="151" t="str">
        <f ca="1">IFERROR(IF(OR(AND(G34="",H34=""),AND(G34=0,H34=0),AND(G34=CONCATENATE(D34,": "),H34=""),AND(G34=CONCATENATE(D34,": "),H34=0)),"",MAX(F$1:F33)+1),"")</f>
        <v/>
      </c>
      <c r="G34" s="151" t="str">
        <f ca="1">IFERROR(CONCATENATE($D34,": ",INDIRECT(ADDRESS(COUNTIF($D$1:$D34,$D34)+3,COLUMN($AC33),4,1,$D34))),"")</f>
        <v xml:space="preserve">LA: </v>
      </c>
      <c r="H34" s="151" t="str">
        <f ca="1">IFERROR(INDIRECT(ADDRESS(COUNTIF($D$1:$D34,$D34)+3,COLUMN($AD33),4,1,$D34)),"")</f>
        <v/>
      </c>
      <c r="I34" s="151" t="str">
        <f>CONCATENATE("Abweichung ",COUNTIF($D$1:D33,D34)+1)</f>
        <v>Abweichung 15</v>
      </c>
      <c r="J34" s="151" t="str">
        <f ca="1">IFERROR(IF(OR(AND(K34="",L34=""),AND(K34=0,L34=0),AND(K34=CONCATENATE($D34,": "),L34=""),AND(K34=CONCATENATE($D34,": "),L34=0)),"",MAX(J$1:J33)+1),"")</f>
        <v/>
      </c>
      <c r="K34" s="151" t="str">
        <f ca="1">IFERROR(CONCATENATE($D34,": ",INDIRECT(ADDRESS(COUNTIF($D$1:$D34,$D34)+3,COLUMN($AF33),4,1,$D34))),"")</f>
        <v xml:space="preserve">LA: </v>
      </c>
      <c r="L34" s="151" t="str">
        <f ca="1">IFERROR(INDIRECT(ADDRESS(COUNTIF($D$1:$D34,$D34)+3,COLUMN($AG33),4,1,$D34)),"")</f>
        <v/>
      </c>
      <c r="M34" s="151"/>
      <c r="N34" s="151"/>
      <c r="O34" s="151" t="str">
        <f t="shared" si="1"/>
        <v>Hinweis 15</v>
      </c>
      <c r="P34" s="151" t="str">
        <f ca="1">IFERROR(IF(OR(AND(Q34="",R34=""),AND(Q34=0,R34=0),AND(Q34=CONCATENATE($D34,": "),R34=""),AND(Q34=CONCATENATE($D34,": "),R34=0)),"",MAX(P$1:P33)+1),"")</f>
        <v/>
      </c>
      <c r="Q34" s="151" t="str">
        <f ca="1">IFERROR(CONCATENATE($D34,": ",INDIRECT(ADDRESS(COUNTIF($D$1:$D34,$D34)+3,COLUMN($AI33),4,1,$D34))),"")</f>
        <v xml:space="preserve">LA: </v>
      </c>
      <c r="R34" s="151" t="str">
        <f ca="1">IFERROR(INDIRECT(ADDRESS(COUNTIF($D$1:$D34,$D34)+3,COLUMN($AJ33),4,1,$D34)),"")</f>
        <v/>
      </c>
      <c r="S34" s="151" t="str">
        <f t="shared" si="2"/>
        <v>Abweichung 15</v>
      </c>
      <c r="T34" s="151" t="str">
        <f ca="1">IFERROR(IF(OR(AND(U34="",V34=""),AND(U34=0,V34=0),AND(U34=CONCATENATE($D34,": "),V34=""),AND(U34=CONCATENATE($D34,": "),V34=0)),"",MAX(T$1:T33)+1),"")</f>
        <v/>
      </c>
      <c r="U34" s="151" t="str">
        <f ca="1">IFERROR(CONCATENATE($D34,": ",INDIRECT(ADDRESS(COUNTIF($D$1:$D34,$D34)+3,COLUMN($AL33),4,1,$D34))),"")</f>
        <v xml:space="preserve">LA: </v>
      </c>
      <c r="V34" s="151" t="str">
        <f ca="1">IFERROR(INDIRECT(ADDRESS(COUNTIF($D$1:$D34,$D34)+3,COLUMN($AM33),4,1,$D34)),"")</f>
        <v/>
      </c>
    </row>
    <row r="35" spans="4:22" x14ac:dyDescent="0.25">
      <c r="D35" s="151" t="str">
        <f t="shared" si="0"/>
        <v>LA</v>
      </c>
      <c r="E35" s="151" t="str">
        <f>CONCATENATE("Hinweis ",COUNTIF($D$1:D34,D35)+1)</f>
        <v>Hinweis 16</v>
      </c>
      <c r="F35" s="151" t="str">
        <f ca="1">IFERROR(IF(OR(AND(G35="",H35=""),AND(G35=0,H35=0),AND(G35=CONCATENATE(D35,": "),H35=""),AND(G35=CONCATENATE(D35,": "),H35=0)),"",MAX(F$1:F34)+1),"")</f>
        <v/>
      </c>
      <c r="G35" s="151" t="str">
        <f ca="1">IFERROR(CONCATENATE($D35,": ",INDIRECT(ADDRESS(COUNTIF($D$1:$D35,$D35)+3,COLUMN($AC34),4,1,$D35))),"")</f>
        <v xml:space="preserve">LA: </v>
      </c>
      <c r="H35" s="151" t="str">
        <f ca="1">IFERROR(INDIRECT(ADDRESS(COUNTIF($D$1:$D35,$D35)+3,COLUMN($AD34),4,1,$D35)),"")</f>
        <v/>
      </c>
      <c r="I35" s="151" t="str">
        <f>CONCATENATE("Abweichung ",COUNTIF($D$1:D34,D35)+1)</f>
        <v>Abweichung 16</v>
      </c>
      <c r="J35" s="151" t="str">
        <f ca="1">IFERROR(IF(OR(AND(K35="",L35=""),AND(K35=0,L35=0),AND(K35=CONCATENATE($D35,": "),L35=""),AND(K35=CONCATENATE($D35,": "),L35=0)),"",MAX(J$1:J34)+1),"")</f>
        <v/>
      </c>
      <c r="K35" s="151" t="str">
        <f ca="1">IFERROR(CONCATENATE($D35,": ",INDIRECT(ADDRESS(COUNTIF($D$1:$D35,$D35)+3,COLUMN($AF34),4,1,$D35))),"")</f>
        <v xml:space="preserve">LA: </v>
      </c>
      <c r="L35" s="151" t="str">
        <f ca="1">IFERROR(INDIRECT(ADDRESS(COUNTIF($D$1:$D35,$D35)+3,COLUMN($AG34),4,1,$D35)),"")</f>
        <v/>
      </c>
      <c r="M35" s="151"/>
      <c r="N35" s="151"/>
      <c r="O35" s="151" t="str">
        <f t="shared" si="1"/>
        <v>Hinweis 16</v>
      </c>
      <c r="P35" s="151" t="str">
        <f ca="1">IFERROR(IF(OR(AND(Q35="",R35=""),AND(Q35=0,R35=0),AND(Q35=CONCATENATE($D35,": "),R35=""),AND(Q35=CONCATENATE($D35,": "),R35=0)),"",MAX(P$1:P34)+1),"")</f>
        <v/>
      </c>
      <c r="Q35" s="151" t="str">
        <f ca="1">IFERROR(CONCATENATE($D35,": ",INDIRECT(ADDRESS(COUNTIF($D$1:$D35,$D35)+3,COLUMN($AI34),4,1,$D35))),"")</f>
        <v xml:space="preserve">LA: </v>
      </c>
      <c r="R35" s="151" t="str">
        <f ca="1">IFERROR(INDIRECT(ADDRESS(COUNTIF($D$1:$D35,$D35)+3,COLUMN($AJ34),4,1,$D35)),"")</f>
        <v/>
      </c>
      <c r="S35" s="151" t="str">
        <f t="shared" si="2"/>
        <v>Abweichung 16</v>
      </c>
      <c r="T35" s="151" t="str">
        <f ca="1">IFERROR(IF(OR(AND(U35="",V35=""),AND(U35=0,V35=0),AND(U35=CONCATENATE($D35,": "),V35=""),AND(U35=CONCATENATE($D35,": "),V35=0)),"",MAX(T$1:T34)+1),"")</f>
        <v/>
      </c>
      <c r="U35" s="151" t="str">
        <f ca="1">IFERROR(CONCATENATE($D35,": ",INDIRECT(ADDRESS(COUNTIF($D$1:$D35,$D35)+3,COLUMN($AL34),4,1,$D35))),"")</f>
        <v xml:space="preserve">LA: </v>
      </c>
      <c r="V35" s="151" t="str">
        <f ca="1">IFERROR(INDIRECT(ADDRESS(COUNTIF($D$1:$D35,$D35)+3,COLUMN($AM34),4,1,$D35)),"")</f>
        <v/>
      </c>
    </row>
    <row r="36" spans="4:22" x14ac:dyDescent="0.25">
      <c r="D36" s="151" t="str">
        <f t="shared" si="0"/>
        <v>LA</v>
      </c>
      <c r="E36" s="151" t="str">
        <f>CONCATENATE("Hinweis ",COUNTIF($D$1:D35,D36)+1)</f>
        <v>Hinweis 17</v>
      </c>
      <c r="F36" s="151" t="str">
        <f ca="1">IFERROR(IF(OR(AND(G36="",H36=""),AND(G36=0,H36=0),AND(G36=CONCATENATE(D36,": "),H36=""),AND(G36=CONCATENATE(D36,": "),H36=0)),"",MAX(F$1:F35)+1),"")</f>
        <v/>
      </c>
      <c r="G36" s="151" t="str">
        <f ca="1">IFERROR(CONCATENATE($D36,": ",INDIRECT(ADDRESS(COUNTIF($D$1:$D36,$D36)+3,COLUMN($AC35),4,1,$D36))),"")</f>
        <v xml:space="preserve">LA: </v>
      </c>
      <c r="H36" s="151">
        <f ca="1">IFERROR(INDIRECT(ADDRESS(COUNTIF($D$1:$D36,$D36)+3,COLUMN($AD35),4,1,$D36)),"")</f>
        <v>0</v>
      </c>
      <c r="I36" s="151" t="str">
        <f>CONCATENATE("Abweichung ",COUNTIF($D$1:D35,D36)+1)</f>
        <v>Abweichung 17</v>
      </c>
      <c r="J36" s="151" t="str">
        <f ca="1">IFERROR(IF(OR(AND(K36="",L36=""),AND(K36=0,L36=0),AND(K36=CONCATENATE($D36,": "),L36=""),AND(K36=CONCATENATE($D36,": "),L36=0)),"",MAX(J$1:J35)+1),"")</f>
        <v/>
      </c>
      <c r="K36" s="151" t="str">
        <f ca="1">IFERROR(CONCATENATE($D36,": ",INDIRECT(ADDRESS(COUNTIF($D$1:$D36,$D36)+3,COLUMN($AF35),4,1,$D36))),"")</f>
        <v xml:space="preserve">LA: </v>
      </c>
      <c r="L36" s="151">
        <f ca="1">IFERROR(INDIRECT(ADDRESS(COUNTIF($D$1:$D36,$D36)+3,COLUMN($AG35),4,1,$D36)),"")</f>
        <v>0</v>
      </c>
      <c r="M36" s="151"/>
      <c r="N36" s="151"/>
      <c r="O36" s="151" t="str">
        <f t="shared" si="1"/>
        <v>Hinweis 17</v>
      </c>
      <c r="P36" s="151" t="str">
        <f ca="1">IFERROR(IF(OR(AND(Q36="",R36=""),AND(Q36=0,R36=0),AND(Q36=CONCATENATE($D36,": "),R36=""),AND(Q36=CONCATENATE($D36,": "),R36=0)),"",MAX(P$1:P35)+1),"")</f>
        <v/>
      </c>
      <c r="Q36" s="151" t="str">
        <f ca="1">IFERROR(CONCATENATE($D36,": ",INDIRECT(ADDRESS(COUNTIF($D$1:$D36,$D36)+3,COLUMN($AI35),4,1,$D36))),"")</f>
        <v xml:space="preserve">LA: </v>
      </c>
      <c r="R36" s="151">
        <f ca="1">IFERROR(INDIRECT(ADDRESS(COUNTIF($D$1:$D36,$D36)+3,COLUMN($AJ35),4,1,$D36)),"")</f>
        <v>0</v>
      </c>
      <c r="S36" s="151" t="str">
        <f t="shared" si="2"/>
        <v>Abweichung 17</v>
      </c>
      <c r="T36" s="151" t="str">
        <f ca="1">IFERROR(IF(OR(AND(U36="",V36=""),AND(U36=0,V36=0),AND(U36=CONCATENATE($D36,": "),V36=""),AND(U36=CONCATENATE($D36,": "),V36=0)),"",MAX(T$1:T35)+1),"")</f>
        <v/>
      </c>
      <c r="U36" s="151" t="str">
        <f ca="1">IFERROR(CONCATENATE($D36,": ",INDIRECT(ADDRESS(COUNTIF($D$1:$D36,$D36)+3,COLUMN($AL35),4,1,$D36))),"")</f>
        <v xml:space="preserve">LA: </v>
      </c>
      <c r="V36" s="151">
        <f ca="1">IFERROR(INDIRECT(ADDRESS(COUNTIF($D$1:$D36,$D36)+3,COLUMN($AM35),4,1,$D36)),"")</f>
        <v>0</v>
      </c>
    </row>
    <row r="37" spans="4:22" x14ac:dyDescent="0.25">
      <c r="D37" s="151" t="str">
        <f t="shared" si="0"/>
        <v>LA</v>
      </c>
      <c r="E37" s="151" t="str">
        <f>CONCATENATE("Hinweis ",COUNTIF($D$1:D36,D37)+1)</f>
        <v>Hinweis 18</v>
      </c>
      <c r="F37" s="151" t="str">
        <f ca="1">IFERROR(IF(OR(AND(G37="",H37=""),AND(G37=0,H37=0),AND(G37=CONCATENATE(D37,": "),H37=""),AND(G37=CONCATENATE(D37,": "),H37=0)),"",MAX(F$1:F36)+1),"")</f>
        <v/>
      </c>
      <c r="G37" s="151" t="str">
        <f ca="1">IFERROR(CONCATENATE($D37,": ",INDIRECT(ADDRESS(COUNTIF($D$1:$D37,$D37)+3,COLUMN($AC36),4,1,$D37))),"")</f>
        <v xml:space="preserve">LA: </v>
      </c>
      <c r="H37" s="151">
        <f ca="1">IFERROR(INDIRECT(ADDRESS(COUNTIF($D$1:$D37,$D37)+3,COLUMN($AD36),4,1,$D37)),"")</f>
        <v>0</v>
      </c>
      <c r="I37" s="151" t="str">
        <f>CONCATENATE("Abweichung ",COUNTIF($D$1:D36,D37)+1)</f>
        <v>Abweichung 18</v>
      </c>
      <c r="J37" s="151" t="str">
        <f ca="1">IFERROR(IF(OR(AND(K37="",L37=""),AND(K37=0,L37=0),AND(K37=CONCATENATE($D37,": "),L37=""),AND(K37=CONCATENATE($D37,": "),L37=0)),"",MAX(J$1:J36)+1),"")</f>
        <v/>
      </c>
      <c r="K37" s="151" t="str">
        <f ca="1">IFERROR(CONCATENATE($D37,": ",INDIRECT(ADDRESS(COUNTIF($D$1:$D37,$D37)+3,COLUMN($AF36),4,1,$D37))),"")</f>
        <v xml:space="preserve">LA: </v>
      </c>
      <c r="L37" s="151">
        <f ca="1">IFERROR(INDIRECT(ADDRESS(COUNTIF($D$1:$D37,$D37)+3,COLUMN($AG36),4,1,$D37)),"")</f>
        <v>0</v>
      </c>
      <c r="M37" s="151"/>
      <c r="N37" s="151"/>
      <c r="O37" s="151" t="str">
        <f t="shared" si="1"/>
        <v>Hinweis 18</v>
      </c>
      <c r="P37" s="151" t="str">
        <f ca="1">IFERROR(IF(OR(AND(Q37="",R37=""),AND(Q37=0,R37=0),AND(Q37=CONCATENATE($D37,": "),R37=""),AND(Q37=CONCATENATE($D37,": "),R37=0)),"",MAX(P$1:P36)+1),"")</f>
        <v/>
      </c>
      <c r="Q37" s="151" t="str">
        <f ca="1">IFERROR(CONCATENATE($D37,": ",INDIRECT(ADDRESS(COUNTIF($D$1:$D37,$D37)+3,COLUMN($AI36),4,1,$D37))),"")</f>
        <v xml:space="preserve">LA: </v>
      </c>
      <c r="R37" s="151">
        <f ca="1">IFERROR(INDIRECT(ADDRESS(COUNTIF($D$1:$D37,$D37)+3,COLUMN($AJ36),4,1,$D37)),"")</f>
        <v>0</v>
      </c>
      <c r="S37" s="151" t="str">
        <f t="shared" si="2"/>
        <v>Abweichung 18</v>
      </c>
      <c r="T37" s="151" t="str">
        <f ca="1">IFERROR(IF(OR(AND(U37="",V37=""),AND(U37=0,V37=0),AND(U37=CONCATENATE($D37,": "),V37=""),AND(U37=CONCATENATE($D37,": "),V37=0)),"",MAX(T$1:T36)+1),"")</f>
        <v/>
      </c>
      <c r="U37" s="151" t="str">
        <f ca="1">IFERROR(CONCATENATE($D37,": ",INDIRECT(ADDRESS(COUNTIF($D$1:$D37,$D37)+3,COLUMN($AL36),4,1,$D37))),"")</f>
        <v xml:space="preserve">LA: </v>
      </c>
      <c r="V37" s="151">
        <f ca="1">IFERROR(INDIRECT(ADDRESS(COUNTIF($D$1:$D37,$D37)+3,COLUMN($AM36),4,1,$D37)),"")</f>
        <v>0</v>
      </c>
    </row>
    <row r="38" spans="4:22" x14ac:dyDescent="0.25">
      <c r="D38" s="151" t="str">
        <f t="shared" si="0"/>
        <v>SV</v>
      </c>
      <c r="E38" s="151" t="str">
        <f>CONCATENATE("Hinweis ",COUNTIF($D$1:D37,D38)+1)</f>
        <v>Hinweis 1</v>
      </c>
      <c r="F38" s="151" t="str">
        <f ca="1">IFERROR(IF(OR(AND(G38="",H38=""),AND(G38=0,H38=0),AND(G38=CONCATENATE(D38,": "),H38=""),AND(G38=CONCATENATE(D38,": "),H38=0)),"",MAX(F$1:F37)+1),"")</f>
        <v/>
      </c>
      <c r="G38" s="151" t="str">
        <f ca="1">IFERROR(CONCATENATE($D38,": ",INDIRECT(ADDRESS(COUNTIF($D$1:$D38,$D38)+3,COLUMN($AC37),4,1,$D38))),"")</f>
        <v xml:space="preserve">SV: </v>
      </c>
      <c r="H38" s="151" t="str">
        <f ca="1">IFERROR(INDIRECT(ADDRESS(COUNTIF($D$1:$D38,$D38)+3,COLUMN($AD37),4,1,$D38)),"")</f>
        <v/>
      </c>
      <c r="I38" s="151" t="str">
        <f>CONCATENATE("Abweichung ",COUNTIF($D$1:D37,D38)+1)</f>
        <v>Abweichung 1</v>
      </c>
      <c r="J38" s="151" t="str">
        <f ca="1">IFERROR(IF(OR(AND(K38="",L38=""),AND(K38=0,L38=0),AND(K38=CONCATENATE($D38,": "),L38=""),AND(K38=CONCATENATE($D38,": "),L38=0)),"",MAX(J$1:J37)+1),"")</f>
        <v/>
      </c>
      <c r="K38" s="151" t="str">
        <f ca="1">IFERROR(CONCATENATE($D38,": ",INDIRECT(ADDRESS(COUNTIF($D$1:$D38,$D38)+3,COLUMN($AF37),4,1,$D38))),"")</f>
        <v xml:space="preserve">SV: </v>
      </c>
      <c r="L38" s="151" t="str">
        <f ca="1">IFERROR(INDIRECT(ADDRESS(COUNTIF($D$1:$D38,$D38)+3,COLUMN($AG37),4,1,$D38)),"")</f>
        <v/>
      </c>
      <c r="M38" s="151"/>
      <c r="N38" s="151"/>
      <c r="O38" s="151" t="str">
        <f t="shared" si="1"/>
        <v>Hinweis 1</v>
      </c>
      <c r="P38" s="151" t="str">
        <f ca="1">IFERROR(IF(OR(AND(Q38="",R38=""),AND(Q38=0,R38=0),AND(Q38=CONCATENATE($D38,": "),R38=""),AND(Q38=CONCATENATE($D38,": "),R38=0)),"",MAX(P$1:P37)+1),"")</f>
        <v/>
      </c>
      <c r="Q38" s="151" t="str">
        <f ca="1">IFERROR(CONCATENATE($D38,": ",INDIRECT(ADDRESS(COUNTIF($D$1:$D38,$D38)+3,COLUMN($AI37),4,1,$D38))),"")</f>
        <v xml:space="preserve">SV: </v>
      </c>
      <c r="R38" s="151" t="str">
        <f ca="1">IFERROR(INDIRECT(ADDRESS(COUNTIF($D$1:$D38,$D38)+3,COLUMN($AJ37),4,1,$D38)),"")</f>
        <v/>
      </c>
      <c r="S38" s="151" t="str">
        <f t="shared" si="2"/>
        <v>Abweichung 1</v>
      </c>
      <c r="T38" s="151" t="str">
        <f ca="1">IFERROR(IF(OR(AND(U38="",V38=""),AND(U38=0,V38=0),AND(U38=CONCATENATE($D38,": "),V38=""),AND(U38=CONCATENATE($D38,": "),V38=0)),"",MAX(T$1:T37)+1),"")</f>
        <v/>
      </c>
      <c r="U38" s="151" t="str">
        <f ca="1">IFERROR(CONCATENATE($D38,": ",INDIRECT(ADDRESS(COUNTIF($D$1:$D38,$D38)+3,COLUMN($AL37),4,1,$D38))),"")</f>
        <v xml:space="preserve">SV: </v>
      </c>
      <c r="V38" s="151" t="str">
        <f ca="1">IFERROR(INDIRECT(ADDRESS(COUNTIF($D$1:$D38,$D38)+3,COLUMN($AM37),4,1,$D38)),"")</f>
        <v/>
      </c>
    </row>
    <row r="39" spans="4:22" x14ac:dyDescent="0.25">
      <c r="D39" s="151" t="str">
        <f t="shared" si="0"/>
        <v>SV</v>
      </c>
      <c r="E39" s="151" t="str">
        <f>CONCATENATE("Hinweis ",COUNTIF($D$1:D38,D39)+1)</f>
        <v>Hinweis 2</v>
      </c>
      <c r="F39" s="151" t="str">
        <f ca="1">IFERROR(IF(OR(AND(G39="",H39=""),AND(G39=0,H39=0),AND(G39=CONCATENATE(D39,": "),H39=""),AND(G39=CONCATENATE(D39,": "),H39=0)),"",MAX(F$1:F38)+1),"")</f>
        <v/>
      </c>
      <c r="G39" s="151" t="str">
        <f ca="1">IFERROR(CONCATENATE($D39,": ",INDIRECT(ADDRESS(COUNTIF($D$1:$D39,$D39)+3,COLUMN($AC38),4,1,$D39))),"")</f>
        <v xml:space="preserve">SV: </v>
      </c>
      <c r="H39" s="151" t="str">
        <f ca="1">IFERROR(INDIRECT(ADDRESS(COUNTIF($D$1:$D39,$D39)+3,COLUMN($AD38),4,1,$D39)),"")</f>
        <v/>
      </c>
      <c r="I39" s="151" t="str">
        <f>CONCATENATE("Abweichung ",COUNTIF($D$1:D38,D39)+1)</f>
        <v>Abweichung 2</v>
      </c>
      <c r="J39" s="151" t="str">
        <f ca="1">IFERROR(IF(OR(AND(K39="",L39=""),AND(K39=0,L39=0),AND(K39=CONCATENATE($D39,": "),L39=""),AND(K39=CONCATENATE($D39,": "),L39=0)),"",MAX(J$1:J38)+1),"")</f>
        <v/>
      </c>
      <c r="K39" s="151" t="str">
        <f ca="1">IFERROR(CONCATENATE($D39,": ",INDIRECT(ADDRESS(COUNTIF($D$1:$D39,$D39)+3,COLUMN($AF38),4,1,$D39))),"")</f>
        <v xml:space="preserve">SV: </v>
      </c>
      <c r="L39" s="151" t="str">
        <f ca="1">IFERROR(INDIRECT(ADDRESS(COUNTIF($D$1:$D39,$D39)+3,COLUMN($AG38),4,1,$D39)),"")</f>
        <v/>
      </c>
      <c r="M39" s="151"/>
      <c r="N39" s="151"/>
      <c r="O39" s="151" t="str">
        <f t="shared" si="1"/>
        <v>Hinweis 2</v>
      </c>
      <c r="P39" s="151" t="str">
        <f ca="1">IFERROR(IF(OR(AND(Q39="",R39=""),AND(Q39=0,R39=0),AND(Q39=CONCATENATE($D39,": "),R39=""),AND(Q39=CONCATENATE($D39,": "),R39=0)),"",MAX(P$1:P38)+1),"")</f>
        <v/>
      </c>
      <c r="Q39" s="151" t="str">
        <f ca="1">IFERROR(CONCATENATE($D39,": ",INDIRECT(ADDRESS(COUNTIF($D$1:$D39,$D39)+3,COLUMN($AI38),4,1,$D39))),"")</f>
        <v xml:space="preserve">SV: </v>
      </c>
      <c r="R39" s="151" t="str">
        <f ca="1">IFERROR(INDIRECT(ADDRESS(COUNTIF($D$1:$D39,$D39)+3,COLUMN($AJ38),4,1,$D39)),"")</f>
        <v/>
      </c>
      <c r="S39" s="151" t="str">
        <f t="shared" si="2"/>
        <v>Abweichung 2</v>
      </c>
      <c r="T39" s="151" t="str">
        <f ca="1">IFERROR(IF(OR(AND(U39="",V39=""),AND(U39=0,V39=0),AND(U39=CONCATENATE($D39,": "),V39=""),AND(U39=CONCATENATE($D39,": "),V39=0)),"",MAX(T$1:T38)+1),"")</f>
        <v/>
      </c>
      <c r="U39" s="151" t="str">
        <f ca="1">IFERROR(CONCATENATE($D39,": ",INDIRECT(ADDRESS(COUNTIF($D$1:$D39,$D39)+3,COLUMN($AL38),4,1,$D39))),"")</f>
        <v xml:space="preserve">SV: </v>
      </c>
      <c r="V39" s="151" t="str">
        <f ca="1">IFERROR(INDIRECT(ADDRESS(COUNTIF($D$1:$D39,$D39)+3,COLUMN($AM38),4,1,$D39)),"")</f>
        <v/>
      </c>
    </row>
    <row r="40" spans="4:22" x14ac:dyDescent="0.25">
      <c r="D40" s="151" t="str">
        <f t="shared" si="0"/>
        <v>SV</v>
      </c>
      <c r="E40" s="151" t="str">
        <f>CONCATENATE("Hinweis ",COUNTIF($D$1:D39,D40)+1)</f>
        <v>Hinweis 3</v>
      </c>
      <c r="F40" s="151" t="str">
        <f ca="1">IFERROR(IF(OR(AND(G40="",H40=""),AND(G40=0,H40=0),AND(G40=CONCATENATE(D40,": "),H40=""),AND(G40=CONCATENATE(D40,": "),H40=0)),"",MAX(F$1:F39)+1),"")</f>
        <v/>
      </c>
      <c r="G40" s="151" t="str">
        <f ca="1">IFERROR(CONCATENATE($D40,": ",INDIRECT(ADDRESS(COUNTIF($D$1:$D40,$D40)+3,COLUMN($AC39),4,1,$D40))),"")</f>
        <v xml:space="preserve">SV: </v>
      </c>
      <c r="H40" s="151" t="str">
        <f ca="1">IFERROR(INDIRECT(ADDRESS(COUNTIF($D$1:$D40,$D40)+3,COLUMN($AD39),4,1,$D40)),"")</f>
        <v/>
      </c>
      <c r="I40" s="151" t="str">
        <f>CONCATENATE("Abweichung ",COUNTIF($D$1:D39,D40)+1)</f>
        <v>Abweichung 3</v>
      </c>
      <c r="J40" s="151" t="str">
        <f ca="1">IFERROR(IF(OR(AND(K40="",L40=""),AND(K40=0,L40=0),AND(K40=CONCATENATE($D40,": "),L40=""),AND(K40=CONCATENATE($D40,": "),L40=0)),"",MAX(J$1:J39)+1),"")</f>
        <v/>
      </c>
      <c r="K40" s="151" t="str">
        <f ca="1">IFERROR(CONCATENATE($D40,": ",INDIRECT(ADDRESS(COUNTIF($D$1:$D40,$D40)+3,COLUMN($AF39),4,1,$D40))),"")</f>
        <v xml:space="preserve">SV: </v>
      </c>
      <c r="L40" s="151" t="str">
        <f ca="1">IFERROR(INDIRECT(ADDRESS(COUNTIF($D$1:$D40,$D40)+3,COLUMN($AG39),4,1,$D40)),"")</f>
        <v/>
      </c>
      <c r="M40" s="151"/>
      <c r="N40" s="151"/>
      <c r="O40" s="151" t="str">
        <f t="shared" si="1"/>
        <v>Hinweis 3</v>
      </c>
      <c r="P40" s="151" t="str">
        <f ca="1">IFERROR(IF(OR(AND(Q40="",R40=""),AND(Q40=0,R40=0),AND(Q40=CONCATENATE($D40,": "),R40=""),AND(Q40=CONCATENATE($D40,": "),R40=0)),"",MAX(P$1:P39)+1),"")</f>
        <v/>
      </c>
      <c r="Q40" s="151" t="str">
        <f ca="1">IFERROR(CONCATENATE($D40,": ",INDIRECT(ADDRESS(COUNTIF($D$1:$D40,$D40)+3,COLUMN($AI39),4,1,$D40))),"")</f>
        <v xml:space="preserve">SV: </v>
      </c>
      <c r="R40" s="151" t="str">
        <f ca="1">IFERROR(INDIRECT(ADDRESS(COUNTIF($D$1:$D40,$D40)+3,COLUMN($AJ39),4,1,$D40)),"")</f>
        <v/>
      </c>
      <c r="S40" s="151" t="str">
        <f t="shared" si="2"/>
        <v>Abweichung 3</v>
      </c>
      <c r="T40" s="151" t="str">
        <f ca="1">IFERROR(IF(OR(AND(U40="",V40=""),AND(U40=0,V40=0),AND(U40=CONCATENATE($D40,": "),V40=""),AND(U40=CONCATENATE($D40,": "),V40=0)),"",MAX(T$1:T39)+1),"")</f>
        <v/>
      </c>
      <c r="U40" s="151" t="str">
        <f ca="1">IFERROR(CONCATENATE($D40,": ",INDIRECT(ADDRESS(COUNTIF($D$1:$D40,$D40)+3,COLUMN($AL39),4,1,$D40))),"")</f>
        <v xml:space="preserve">SV: </v>
      </c>
      <c r="V40" s="151" t="str">
        <f ca="1">IFERROR(INDIRECT(ADDRESS(COUNTIF($D$1:$D40,$D40)+3,COLUMN($AM39),4,1,$D40)),"")</f>
        <v/>
      </c>
    </row>
    <row r="41" spans="4:22" x14ac:dyDescent="0.25">
      <c r="D41" s="151" t="str">
        <f t="shared" si="0"/>
        <v>SV</v>
      </c>
      <c r="E41" s="151" t="str">
        <f>CONCATENATE("Hinweis ",COUNTIF($D$1:D40,D41)+1)</f>
        <v>Hinweis 4</v>
      </c>
      <c r="F41" s="151" t="str">
        <f ca="1">IFERROR(IF(OR(AND(G41="",H41=""),AND(G41=0,H41=0),AND(G41=CONCATENATE(D41,": "),H41=""),AND(G41=CONCATENATE(D41,": "),H41=0)),"",MAX(F$1:F40)+1),"")</f>
        <v/>
      </c>
      <c r="G41" s="151" t="str">
        <f ca="1">IFERROR(CONCATENATE($D41,": ",INDIRECT(ADDRESS(COUNTIF($D$1:$D41,$D41)+3,COLUMN($AC40),4,1,$D41))),"")</f>
        <v xml:space="preserve">SV: </v>
      </c>
      <c r="H41" s="151" t="str">
        <f ca="1">IFERROR(INDIRECT(ADDRESS(COUNTIF($D$1:$D41,$D41)+3,COLUMN($AD40),4,1,$D41)),"")</f>
        <v/>
      </c>
      <c r="I41" s="151" t="str">
        <f>CONCATENATE("Abweichung ",COUNTIF($D$1:D40,D41)+1)</f>
        <v>Abweichung 4</v>
      </c>
      <c r="J41" s="151" t="str">
        <f ca="1">IFERROR(IF(OR(AND(K41="",L41=""),AND(K41=0,L41=0),AND(K41=CONCATENATE($D41,": "),L41=""),AND(K41=CONCATENATE($D41,": "),L41=0)),"",MAX(J$1:J40)+1),"")</f>
        <v/>
      </c>
      <c r="K41" s="151" t="str">
        <f ca="1">IFERROR(CONCATENATE($D41,": ",INDIRECT(ADDRESS(COUNTIF($D$1:$D41,$D41)+3,COLUMN($AF40),4,1,$D41))),"")</f>
        <v xml:space="preserve">SV: </v>
      </c>
      <c r="L41" s="151" t="str">
        <f ca="1">IFERROR(INDIRECT(ADDRESS(COUNTIF($D$1:$D41,$D41)+3,COLUMN($AG40),4,1,$D41)),"")</f>
        <v/>
      </c>
      <c r="M41" s="151"/>
      <c r="N41" s="151"/>
      <c r="O41" s="151" t="str">
        <f t="shared" si="1"/>
        <v>Hinweis 4</v>
      </c>
      <c r="P41" s="151" t="str">
        <f ca="1">IFERROR(IF(OR(AND(Q41="",R41=""),AND(Q41=0,R41=0),AND(Q41=CONCATENATE($D41,": "),R41=""),AND(Q41=CONCATENATE($D41,": "),R41=0)),"",MAX(P$1:P40)+1),"")</f>
        <v/>
      </c>
      <c r="Q41" s="151" t="str">
        <f ca="1">IFERROR(CONCATENATE($D41,": ",INDIRECT(ADDRESS(COUNTIF($D$1:$D41,$D41)+3,COLUMN($AI40),4,1,$D41))),"")</f>
        <v xml:space="preserve">SV: </v>
      </c>
      <c r="R41" s="151" t="str">
        <f ca="1">IFERROR(INDIRECT(ADDRESS(COUNTIF($D$1:$D41,$D41)+3,COLUMN($AJ40),4,1,$D41)),"")</f>
        <v/>
      </c>
      <c r="S41" s="151" t="str">
        <f t="shared" si="2"/>
        <v>Abweichung 4</v>
      </c>
      <c r="T41" s="151" t="str">
        <f ca="1">IFERROR(IF(OR(AND(U41="",V41=""),AND(U41=0,V41=0),AND(U41=CONCATENATE($D41,": "),V41=""),AND(U41=CONCATENATE($D41,": "),V41=0)),"",MAX(T$1:T40)+1),"")</f>
        <v/>
      </c>
      <c r="U41" s="151" t="str">
        <f ca="1">IFERROR(CONCATENATE($D41,": ",INDIRECT(ADDRESS(COUNTIF($D$1:$D41,$D41)+3,COLUMN($AL40),4,1,$D41))),"")</f>
        <v xml:space="preserve">SV: </v>
      </c>
      <c r="V41" s="151" t="str">
        <f ca="1">IFERROR(INDIRECT(ADDRESS(COUNTIF($D$1:$D41,$D41)+3,COLUMN($AM40),4,1,$D41)),"")</f>
        <v/>
      </c>
    </row>
    <row r="42" spans="4:22" x14ac:dyDescent="0.25">
      <c r="D42" s="151" t="str">
        <f t="shared" si="0"/>
        <v>SV</v>
      </c>
      <c r="E42" s="151" t="str">
        <f>CONCATENATE("Hinweis ",COUNTIF($D$1:D41,D42)+1)</f>
        <v>Hinweis 5</v>
      </c>
      <c r="F42" s="151" t="str">
        <f ca="1">IFERROR(IF(OR(AND(G42="",H42=""),AND(G42=0,H42=0),AND(G42=CONCATENATE(D42,": "),H42=""),AND(G42=CONCATENATE(D42,": "),H42=0)),"",MAX(F$1:F41)+1),"")</f>
        <v/>
      </c>
      <c r="G42" s="151" t="str">
        <f ca="1">IFERROR(CONCATENATE($D42,": ",INDIRECT(ADDRESS(COUNTIF($D$1:$D42,$D42)+3,COLUMN($AC41),4,1,$D42))),"")</f>
        <v xml:space="preserve">SV: </v>
      </c>
      <c r="H42" s="151" t="str">
        <f ca="1">IFERROR(INDIRECT(ADDRESS(COUNTIF($D$1:$D42,$D42)+3,COLUMN($AD41),4,1,$D42)),"")</f>
        <v/>
      </c>
      <c r="I42" s="151" t="str">
        <f>CONCATENATE("Abweichung ",COUNTIF($D$1:D41,D42)+1)</f>
        <v>Abweichung 5</v>
      </c>
      <c r="J42" s="151" t="str">
        <f ca="1">IFERROR(IF(OR(AND(K42="",L42=""),AND(K42=0,L42=0),AND(K42=CONCATENATE($D42,": "),L42=""),AND(K42=CONCATENATE($D42,": "),L42=0)),"",MAX(J$1:J41)+1),"")</f>
        <v/>
      </c>
      <c r="K42" s="151" t="str">
        <f ca="1">IFERROR(CONCATENATE($D42,": ",INDIRECT(ADDRESS(COUNTIF($D$1:$D42,$D42)+3,COLUMN($AF41),4,1,$D42))),"")</f>
        <v xml:space="preserve">SV: </v>
      </c>
      <c r="L42" s="151" t="str">
        <f ca="1">IFERROR(INDIRECT(ADDRESS(COUNTIF($D$1:$D42,$D42)+3,COLUMN($AG41),4,1,$D42)),"")</f>
        <v/>
      </c>
      <c r="M42" s="151"/>
      <c r="N42" s="151"/>
      <c r="O42" s="151" t="str">
        <f t="shared" si="1"/>
        <v>Hinweis 5</v>
      </c>
      <c r="P42" s="151" t="str">
        <f ca="1">IFERROR(IF(OR(AND(Q42="",R42=""),AND(Q42=0,R42=0),AND(Q42=CONCATENATE($D42,": "),R42=""),AND(Q42=CONCATENATE($D42,": "),R42=0)),"",MAX(P$1:P41)+1),"")</f>
        <v/>
      </c>
      <c r="Q42" s="151" t="str">
        <f ca="1">IFERROR(CONCATENATE($D42,": ",INDIRECT(ADDRESS(COUNTIF($D$1:$D42,$D42)+3,COLUMN($AI41),4,1,$D42))),"")</f>
        <v xml:space="preserve">SV: </v>
      </c>
      <c r="R42" s="151" t="str">
        <f ca="1">IFERROR(INDIRECT(ADDRESS(COUNTIF($D$1:$D42,$D42)+3,COLUMN($AJ41),4,1,$D42)),"")</f>
        <v/>
      </c>
      <c r="S42" s="151" t="str">
        <f t="shared" si="2"/>
        <v>Abweichung 5</v>
      </c>
      <c r="T42" s="151" t="str">
        <f ca="1">IFERROR(IF(OR(AND(U42="",V42=""),AND(U42=0,V42=0),AND(U42=CONCATENATE($D42,": "),V42=""),AND(U42=CONCATENATE($D42,": "),V42=0)),"",MAX(T$1:T41)+1),"")</f>
        <v/>
      </c>
      <c r="U42" s="151" t="str">
        <f ca="1">IFERROR(CONCATENATE($D42,": ",INDIRECT(ADDRESS(COUNTIF($D$1:$D42,$D42)+3,COLUMN($AL41),4,1,$D42))),"")</f>
        <v xml:space="preserve">SV: </v>
      </c>
      <c r="V42" s="151" t="str">
        <f ca="1">IFERROR(INDIRECT(ADDRESS(COUNTIF($D$1:$D42,$D42)+3,COLUMN($AM41),4,1,$D42)),"")</f>
        <v/>
      </c>
    </row>
    <row r="43" spans="4:22" x14ac:dyDescent="0.25">
      <c r="D43" s="151" t="str">
        <f t="shared" si="0"/>
        <v>SV</v>
      </c>
      <c r="E43" s="151" t="str">
        <f>CONCATENATE("Hinweis ",COUNTIF($D$1:D42,D43)+1)</f>
        <v>Hinweis 6</v>
      </c>
      <c r="F43" s="151" t="str">
        <f ca="1">IFERROR(IF(OR(AND(G43="",H43=""),AND(G43=0,H43=0),AND(G43=CONCATENATE(D43,": "),H43=""),AND(G43=CONCATENATE(D43,": "),H43=0)),"",MAX(F$1:F42)+1),"")</f>
        <v/>
      </c>
      <c r="G43" s="151" t="str">
        <f ca="1">IFERROR(CONCATENATE($D43,": ",INDIRECT(ADDRESS(COUNTIF($D$1:$D43,$D43)+3,COLUMN($AC42),4,1,$D43))),"")</f>
        <v xml:space="preserve">SV: </v>
      </c>
      <c r="H43" s="151" t="str">
        <f ca="1">IFERROR(INDIRECT(ADDRESS(COUNTIF($D$1:$D43,$D43)+3,COLUMN($AD42),4,1,$D43)),"")</f>
        <v/>
      </c>
      <c r="I43" s="151" t="str">
        <f>CONCATENATE("Abweichung ",COUNTIF($D$1:D42,D43)+1)</f>
        <v>Abweichung 6</v>
      </c>
      <c r="J43" s="151" t="str">
        <f ca="1">IFERROR(IF(OR(AND(K43="",L43=""),AND(K43=0,L43=0),AND(K43=CONCATENATE($D43,": "),L43=""),AND(K43=CONCATENATE($D43,": "),L43=0)),"",MAX(J$1:J42)+1),"")</f>
        <v/>
      </c>
      <c r="K43" s="151" t="str">
        <f ca="1">IFERROR(CONCATENATE($D43,": ",INDIRECT(ADDRESS(COUNTIF($D$1:$D43,$D43)+3,COLUMN($AF42),4,1,$D43))),"")</f>
        <v xml:space="preserve">SV: </v>
      </c>
      <c r="L43" s="151" t="str">
        <f ca="1">IFERROR(INDIRECT(ADDRESS(COUNTIF($D$1:$D43,$D43)+3,COLUMN($AG42),4,1,$D43)),"")</f>
        <v/>
      </c>
      <c r="M43" s="151"/>
      <c r="N43" s="151"/>
      <c r="O43" s="151" t="str">
        <f t="shared" si="1"/>
        <v>Hinweis 6</v>
      </c>
      <c r="P43" s="151" t="str">
        <f ca="1">IFERROR(IF(OR(AND(Q43="",R43=""),AND(Q43=0,R43=0),AND(Q43=CONCATENATE($D43,": "),R43=""),AND(Q43=CONCATENATE($D43,": "),R43=0)),"",MAX(P$1:P42)+1),"")</f>
        <v/>
      </c>
      <c r="Q43" s="151" t="str">
        <f ca="1">IFERROR(CONCATENATE($D43,": ",INDIRECT(ADDRESS(COUNTIF($D$1:$D43,$D43)+3,COLUMN($AI42),4,1,$D43))),"")</f>
        <v xml:space="preserve">SV: </v>
      </c>
      <c r="R43" s="151" t="str">
        <f ca="1">IFERROR(INDIRECT(ADDRESS(COUNTIF($D$1:$D43,$D43)+3,COLUMN($AJ42),4,1,$D43)),"")</f>
        <v/>
      </c>
      <c r="S43" s="151" t="str">
        <f t="shared" si="2"/>
        <v>Abweichung 6</v>
      </c>
      <c r="T43" s="151" t="str">
        <f ca="1">IFERROR(IF(OR(AND(U43="",V43=""),AND(U43=0,V43=0),AND(U43=CONCATENATE($D43,": "),V43=""),AND(U43=CONCATENATE($D43,": "),V43=0)),"",MAX(T$1:T42)+1),"")</f>
        <v/>
      </c>
      <c r="U43" s="151" t="str">
        <f ca="1">IFERROR(CONCATENATE($D43,": ",INDIRECT(ADDRESS(COUNTIF($D$1:$D43,$D43)+3,COLUMN($AL42),4,1,$D43))),"")</f>
        <v xml:space="preserve">SV: </v>
      </c>
      <c r="V43" s="151" t="str">
        <f ca="1">IFERROR(INDIRECT(ADDRESS(COUNTIF($D$1:$D43,$D43)+3,COLUMN($AM42),4,1,$D43)),"")</f>
        <v/>
      </c>
    </row>
    <row r="44" spans="4:22" x14ac:dyDescent="0.25">
      <c r="D44" s="151" t="str">
        <f t="shared" si="0"/>
        <v>SV</v>
      </c>
      <c r="E44" s="151" t="str">
        <f>CONCATENATE("Hinweis ",COUNTIF($D$1:D43,D44)+1)</f>
        <v>Hinweis 7</v>
      </c>
      <c r="F44" s="151" t="str">
        <f ca="1">IFERROR(IF(OR(AND(G44="",H44=""),AND(G44=0,H44=0),AND(G44=CONCATENATE(D44,": "),H44=""),AND(G44=CONCATENATE(D44,": "),H44=0)),"",MAX(F$1:F43)+1),"")</f>
        <v/>
      </c>
      <c r="G44" s="151" t="str">
        <f ca="1">IFERROR(CONCATENATE($D44,": ",INDIRECT(ADDRESS(COUNTIF($D$1:$D44,$D44)+3,COLUMN($AC43),4,1,$D44))),"")</f>
        <v xml:space="preserve">SV: </v>
      </c>
      <c r="H44" s="151" t="str">
        <f ca="1">IFERROR(INDIRECT(ADDRESS(COUNTIF($D$1:$D44,$D44)+3,COLUMN($AD43),4,1,$D44)),"")</f>
        <v/>
      </c>
      <c r="I44" s="151" t="str">
        <f>CONCATENATE("Abweichung ",COUNTIF($D$1:D43,D44)+1)</f>
        <v>Abweichung 7</v>
      </c>
      <c r="J44" s="151" t="str">
        <f ca="1">IFERROR(IF(OR(AND(K44="",L44=""),AND(K44=0,L44=0),AND(K44=CONCATENATE($D44,": "),L44=""),AND(K44=CONCATENATE($D44,": "),L44=0)),"",MAX(J$1:J43)+1),"")</f>
        <v/>
      </c>
      <c r="K44" s="151" t="str">
        <f ca="1">IFERROR(CONCATENATE($D44,": ",INDIRECT(ADDRESS(COUNTIF($D$1:$D44,$D44)+3,COLUMN($AF43),4,1,$D44))),"")</f>
        <v xml:space="preserve">SV: </v>
      </c>
      <c r="L44" s="151" t="str">
        <f ca="1">IFERROR(INDIRECT(ADDRESS(COUNTIF($D$1:$D44,$D44)+3,COLUMN($AG43),4,1,$D44)),"")</f>
        <v/>
      </c>
      <c r="M44" s="151"/>
      <c r="N44" s="151"/>
      <c r="O44" s="151" t="str">
        <f t="shared" si="1"/>
        <v>Hinweis 7</v>
      </c>
      <c r="P44" s="151" t="str">
        <f ca="1">IFERROR(IF(OR(AND(Q44="",R44=""),AND(Q44=0,R44=0),AND(Q44=CONCATENATE($D44,": "),R44=""),AND(Q44=CONCATENATE($D44,": "),R44=0)),"",MAX(P$1:P43)+1),"")</f>
        <v/>
      </c>
      <c r="Q44" s="151" t="str">
        <f ca="1">IFERROR(CONCATENATE($D44,": ",INDIRECT(ADDRESS(COUNTIF($D$1:$D44,$D44)+3,COLUMN($AI43),4,1,$D44))),"")</f>
        <v xml:space="preserve">SV: </v>
      </c>
      <c r="R44" s="151" t="str">
        <f ca="1">IFERROR(INDIRECT(ADDRESS(COUNTIF($D$1:$D44,$D44)+3,COLUMN($AJ43),4,1,$D44)),"")</f>
        <v/>
      </c>
      <c r="S44" s="151" t="str">
        <f t="shared" si="2"/>
        <v>Abweichung 7</v>
      </c>
      <c r="T44" s="151" t="str">
        <f ca="1">IFERROR(IF(OR(AND(U44="",V44=""),AND(U44=0,V44=0),AND(U44=CONCATENATE($D44,": "),V44=""),AND(U44=CONCATENATE($D44,": "),V44=0)),"",MAX(T$1:T43)+1),"")</f>
        <v/>
      </c>
      <c r="U44" s="151" t="str">
        <f ca="1">IFERROR(CONCATENATE($D44,": ",INDIRECT(ADDRESS(COUNTIF($D$1:$D44,$D44)+3,COLUMN($AL43),4,1,$D44))),"")</f>
        <v xml:space="preserve">SV: </v>
      </c>
      <c r="V44" s="151" t="str">
        <f ca="1">IFERROR(INDIRECT(ADDRESS(COUNTIF($D$1:$D44,$D44)+3,COLUMN($AM43),4,1,$D44)),"")</f>
        <v/>
      </c>
    </row>
    <row r="45" spans="4:22" x14ac:dyDescent="0.25">
      <c r="D45" s="151" t="str">
        <f t="shared" si="0"/>
        <v>SV</v>
      </c>
      <c r="E45" s="151" t="str">
        <f>CONCATENATE("Hinweis ",COUNTIF($D$1:D44,D45)+1)</f>
        <v>Hinweis 8</v>
      </c>
      <c r="F45" s="151" t="str">
        <f ca="1">IFERROR(IF(OR(AND(G45="",H45=""),AND(G45=0,H45=0),AND(G45=CONCATENATE(D45,": "),H45=""),AND(G45=CONCATENATE(D45,": "),H45=0)),"",MAX(F$1:F44)+1),"")</f>
        <v/>
      </c>
      <c r="G45" s="151" t="str">
        <f ca="1">IFERROR(CONCATENATE($D45,": ",INDIRECT(ADDRESS(COUNTIF($D$1:$D45,$D45)+3,COLUMN($AC44),4,1,$D45))),"")</f>
        <v xml:space="preserve">SV: </v>
      </c>
      <c r="H45" s="151" t="str">
        <f ca="1">IFERROR(INDIRECT(ADDRESS(COUNTIF($D$1:$D45,$D45)+3,COLUMN($AD44),4,1,$D45)),"")</f>
        <v/>
      </c>
      <c r="I45" s="151" t="str">
        <f>CONCATENATE("Abweichung ",COUNTIF($D$1:D44,D45)+1)</f>
        <v>Abweichung 8</v>
      </c>
      <c r="J45" s="151" t="str">
        <f ca="1">IFERROR(IF(OR(AND(K45="",L45=""),AND(K45=0,L45=0),AND(K45=CONCATENATE($D45,": "),L45=""),AND(K45=CONCATENATE($D45,": "),L45=0)),"",MAX(J$1:J44)+1),"")</f>
        <v/>
      </c>
      <c r="K45" s="151" t="str">
        <f ca="1">IFERROR(CONCATENATE($D45,": ",INDIRECT(ADDRESS(COUNTIF($D$1:$D45,$D45)+3,COLUMN($AF44),4,1,$D45))),"")</f>
        <v xml:space="preserve">SV: </v>
      </c>
      <c r="L45" s="151" t="str">
        <f ca="1">IFERROR(INDIRECT(ADDRESS(COUNTIF($D$1:$D45,$D45)+3,COLUMN($AG44),4,1,$D45)),"")</f>
        <v/>
      </c>
      <c r="M45" s="151"/>
      <c r="N45" s="151"/>
      <c r="O45" s="151" t="str">
        <f t="shared" si="1"/>
        <v>Hinweis 8</v>
      </c>
      <c r="P45" s="151" t="str">
        <f ca="1">IFERROR(IF(OR(AND(Q45="",R45=""),AND(Q45=0,R45=0),AND(Q45=CONCATENATE($D45,": "),R45=""),AND(Q45=CONCATENATE($D45,": "),R45=0)),"",MAX(P$1:P44)+1),"")</f>
        <v/>
      </c>
      <c r="Q45" s="151" t="str">
        <f ca="1">IFERROR(CONCATENATE($D45,": ",INDIRECT(ADDRESS(COUNTIF($D$1:$D45,$D45)+3,COLUMN($AI44),4,1,$D45))),"")</f>
        <v xml:space="preserve">SV: </v>
      </c>
      <c r="R45" s="151" t="str">
        <f ca="1">IFERROR(INDIRECT(ADDRESS(COUNTIF($D$1:$D45,$D45)+3,COLUMN($AJ44),4,1,$D45)),"")</f>
        <v/>
      </c>
      <c r="S45" s="151" t="str">
        <f t="shared" si="2"/>
        <v>Abweichung 8</v>
      </c>
      <c r="T45" s="151" t="str">
        <f ca="1">IFERROR(IF(OR(AND(U45="",V45=""),AND(U45=0,V45=0),AND(U45=CONCATENATE($D45,": "),V45=""),AND(U45=CONCATENATE($D45,": "),V45=0)),"",MAX(T$1:T44)+1),"")</f>
        <v/>
      </c>
      <c r="U45" s="151" t="str">
        <f ca="1">IFERROR(CONCATENATE($D45,": ",INDIRECT(ADDRESS(COUNTIF($D$1:$D45,$D45)+3,COLUMN($AL44),4,1,$D45))),"")</f>
        <v xml:space="preserve">SV: </v>
      </c>
      <c r="V45" s="151" t="str">
        <f ca="1">IFERROR(INDIRECT(ADDRESS(COUNTIF($D$1:$D45,$D45)+3,COLUMN($AM44),4,1,$D45)),"")</f>
        <v/>
      </c>
    </row>
    <row r="46" spans="4:22" x14ac:dyDescent="0.25">
      <c r="D46" s="151" t="str">
        <f t="shared" si="0"/>
        <v>SV</v>
      </c>
      <c r="E46" s="151" t="str">
        <f>CONCATENATE("Hinweis ",COUNTIF($D$1:D45,D46)+1)</f>
        <v>Hinweis 9</v>
      </c>
      <c r="F46" s="151" t="str">
        <f ca="1">IFERROR(IF(OR(AND(G46="",H46=""),AND(G46=0,H46=0),AND(G46=CONCATENATE(D46,": "),H46=""),AND(G46=CONCATENATE(D46,": "),H46=0)),"",MAX(F$1:F45)+1),"")</f>
        <v/>
      </c>
      <c r="G46" s="151" t="str">
        <f ca="1">IFERROR(CONCATENATE($D46,": ",INDIRECT(ADDRESS(COUNTIF($D$1:$D46,$D46)+3,COLUMN($AC45),4,1,$D46))),"")</f>
        <v xml:space="preserve">SV: </v>
      </c>
      <c r="H46" s="151" t="str">
        <f ca="1">IFERROR(INDIRECT(ADDRESS(COUNTIF($D$1:$D46,$D46)+3,COLUMN($AD45),4,1,$D46)),"")</f>
        <v/>
      </c>
      <c r="I46" s="151" t="str">
        <f>CONCATENATE("Abweichung ",COUNTIF($D$1:D45,D46)+1)</f>
        <v>Abweichung 9</v>
      </c>
      <c r="J46" s="151" t="str">
        <f ca="1">IFERROR(IF(OR(AND(K46="",L46=""),AND(K46=0,L46=0),AND(K46=CONCATENATE($D46,": "),L46=""),AND(K46=CONCATENATE($D46,": "),L46=0)),"",MAX(J$1:J45)+1),"")</f>
        <v/>
      </c>
      <c r="K46" s="151" t="str">
        <f ca="1">IFERROR(CONCATENATE($D46,": ",INDIRECT(ADDRESS(COUNTIF($D$1:$D46,$D46)+3,COLUMN($AF45),4,1,$D46))),"")</f>
        <v xml:space="preserve">SV: </v>
      </c>
      <c r="L46" s="151" t="str">
        <f ca="1">IFERROR(INDIRECT(ADDRESS(COUNTIF($D$1:$D46,$D46)+3,COLUMN($AG45),4,1,$D46)),"")</f>
        <v/>
      </c>
      <c r="M46" s="151"/>
      <c r="N46" s="151"/>
      <c r="O46" s="151" t="str">
        <f t="shared" si="1"/>
        <v>Hinweis 9</v>
      </c>
      <c r="P46" s="151" t="str">
        <f ca="1">IFERROR(IF(OR(AND(Q46="",R46=""),AND(Q46=0,R46=0),AND(Q46=CONCATENATE($D46,": "),R46=""),AND(Q46=CONCATENATE($D46,": "),R46=0)),"",MAX(P$1:P45)+1),"")</f>
        <v/>
      </c>
      <c r="Q46" s="151" t="str">
        <f ca="1">IFERROR(CONCATENATE($D46,": ",INDIRECT(ADDRESS(COUNTIF($D$1:$D46,$D46)+3,COLUMN($AI45),4,1,$D46))),"")</f>
        <v xml:space="preserve">SV: </v>
      </c>
      <c r="R46" s="151" t="str">
        <f ca="1">IFERROR(INDIRECT(ADDRESS(COUNTIF($D$1:$D46,$D46)+3,COLUMN($AJ45),4,1,$D46)),"")</f>
        <v/>
      </c>
      <c r="S46" s="151" t="str">
        <f t="shared" si="2"/>
        <v>Abweichung 9</v>
      </c>
      <c r="T46" s="151" t="str">
        <f ca="1">IFERROR(IF(OR(AND(U46="",V46=""),AND(U46=0,V46=0),AND(U46=CONCATENATE($D46,": "),V46=""),AND(U46=CONCATENATE($D46,": "),V46=0)),"",MAX(T$1:T45)+1),"")</f>
        <v/>
      </c>
      <c r="U46" s="151" t="str">
        <f ca="1">IFERROR(CONCATENATE($D46,": ",INDIRECT(ADDRESS(COUNTIF($D$1:$D46,$D46)+3,COLUMN($AL45),4,1,$D46))),"")</f>
        <v xml:space="preserve">SV: </v>
      </c>
      <c r="V46" s="151" t="str">
        <f ca="1">IFERROR(INDIRECT(ADDRESS(COUNTIF($D$1:$D46,$D46)+3,COLUMN($AM45),4,1,$D46)),"")</f>
        <v/>
      </c>
    </row>
    <row r="47" spans="4:22" x14ac:dyDescent="0.25">
      <c r="D47" s="151" t="str">
        <f t="shared" si="0"/>
        <v>SV</v>
      </c>
      <c r="E47" s="151" t="str">
        <f>CONCATENATE("Hinweis ",COUNTIF($D$1:D46,D47)+1)</f>
        <v>Hinweis 10</v>
      </c>
      <c r="F47" s="151" t="str">
        <f ca="1">IFERROR(IF(OR(AND(G47="",H47=""),AND(G47=0,H47=0),AND(G47=CONCATENATE(D47,": "),H47=""),AND(G47=CONCATENATE(D47,": "),H47=0)),"",MAX(F$1:F46)+1),"")</f>
        <v/>
      </c>
      <c r="G47" s="151" t="str">
        <f ca="1">IFERROR(CONCATENATE($D47,": ",INDIRECT(ADDRESS(COUNTIF($D$1:$D47,$D47)+3,COLUMN($AC46),4,1,$D47))),"")</f>
        <v xml:space="preserve">SV: </v>
      </c>
      <c r="H47" s="151" t="str">
        <f ca="1">IFERROR(INDIRECT(ADDRESS(COUNTIF($D$1:$D47,$D47)+3,COLUMN($AD46),4,1,$D47)),"")</f>
        <v/>
      </c>
      <c r="I47" s="151" t="str">
        <f>CONCATENATE("Abweichung ",COUNTIF($D$1:D46,D47)+1)</f>
        <v>Abweichung 10</v>
      </c>
      <c r="J47" s="151" t="str">
        <f ca="1">IFERROR(IF(OR(AND(K47="",L47=""),AND(K47=0,L47=0),AND(K47=CONCATENATE($D47,": "),L47=""),AND(K47=CONCATENATE($D47,": "),L47=0)),"",MAX(J$1:J46)+1),"")</f>
        <v/>
      </c>
      <c r="K47" s="151" t="str">
        <f ca="1">IFERROR(CONCATENATE($D47,": ",INDIRECT(ADDRESS(COUNTIF($D$1:$D47,$D47)+3,COLUMN($AF46),4,1,$D47))),"")</f>
        <v xml:space="preserve">SV: </v>
      </c>
      <c r="L47" s="151" t="str">
        <f ca="1">IFERROR(INDIRECT(ADDRESS(COUNTIF($D$1:$D47,$D47)+3,COLUMN($AG46),4,1,$D47)),"")</f>
        <v/>
      </c>
      <c r="M47" s="151"/>
      <c r="N47" s="151"/>
      <c r="O47" s="151" t="str">
        <f t="shared" si="1"/>
        <v>Hinweis 10</v>
      </c>
      <c r="P47" s="151" t="str">
        <f ca="1">IFERROR(IF(OR(AND(Q47="",R47=""),AND(Q47=0,R47=0),AND(Q47=CONCATENATE($D47,": "),R47=""),AND(Q47=CONCATENATE($D47,": "),R47=0)),"",MAX(P$1:P46)+1),"")</f>
        <v/>
      </c>
      <c r="Q47" s="151" t="str">
        <f ca="1">IFERROR(CONCATENATE($D47,": ",INDIRECT(ADDRESS(COUNTIF($D$1:$D47,$D47)+3,COLUMN($AI46),4,1,$D47))),"")</f>
        <v xml:space="preserve">SV: </v>
      </c>
      <c r="R47" s="151" t="str">
        <f ca="1">IFERROR(INDIRECT(ADDRESS(COUNTIF($D$1:$D47,$D47)+3,COLUMN($AJ46),4,1,$D47)),"")</f>
        <v/>
      </c>
      <c r="S47" s="151" t="str">
        <f t="shared" si="2"/>
        <v>Abweichung 10</v>
      </c>
      <c r="T47" s="151" t="str">
        <f ca="1">IFERROR(IF(OR(AND(U47="",V47=""),AND(U47=0,V47=0),AND(U47=CONCATENATE($D47,": "),V47=""),AND(U47=CONCATENATE($D47,": "),V47=0)),"",MAX(T$1:T46)+1),"")</f>
        <v/>
      </c>
      <c r="U47" s="151" t="str">
        <f ca="1">IFERROR(CONCATENATE($D47,": ",INDIRECT(ADDRESS(COUNTIF($D$1:$D47,$D47)+3,COLUMN($AL46),4,1,$D47))),"")</f>
        <v xml:space="preserve">SV: </v>
      </c>
      <c r="V47" s="151" t="str">
        <f ca="1">IFERROR(INDIRECT(ADDRESS(COUNTIF($D$1:$D47,$D47)+3,COLUMN($AM46),4,1,$D47)),"")</f>
        <v/>
      </c>
    </row>
    <row r="48" spans="4:22" x14ac:dyDescent="0.25">
      <c r="D48" s="151" t="str">
        <f t="shared" si="0"/>
        <v>SV</v>
      </c>
      <c r="E48" s="151" t="str">
        <f>CONCATENATE("Hinweis ",COUNTIF($D$1:D47,D48)+1)</f>
        <v>Hinweis 11</v>
      </c>
      <c r="F48" s="151" t="str">
        <f ca="1">IFERROR(IF(OR(AND(G48="",H48=""),AND(G48=0,H48=0),AND(G48=CONCATENATE(D48,": "),H48=""),AND(G48=CONCATENATE(D48,": "),H48=0)),"",MAX(F$1:F47)+1),"")</f>
        <v/>
      </c>
      <c r="G48" s="151" t="str">
        <f ca="1">IFERROR(CONCATENATE($D48,": ",INDIRECT(ADDRESS(COUNTIF($D$1:$D48,$D48)+3,COLUMN($AC47),4,1,$D48))),"")</f>
        <v xml:space="preserve">SV: </v>
      </c>
      <c r="H48" s="151">
        <f ca="1">IFERROR(INDIRECT(ADDRESS(COUNTIF($D$1:$D48,$D48)+3,COLUMN($AD47),4,1,$D48)),"")</f>
        <v>0</v>
      </c>
      <c r="I48" s="151" t="str">
        <f>CONCATENATE("Abweichung ",COUNTIF($D$1:D47,D48)+1)</f>
        <v>Abweichung 11</v>
      </c>
      <c r="J48" s="151" t="str">
        <f ca="1">IFERROR(IF(OR(AND(K48="",L48=""),AND(K48=0,L48=0),AND(K48=CONCATENATE($D48,": "),L48=""),AND(K48=CONCATENATE($D48,": "),L48=0)),"",MAX(J$1:J47)+1),"")</f>
        <v/>
      </c>
      <c r="K48" s="151" t="str">
        <f ca="1">IFERROR(CONCATENATE($D48,": ",INDIRECT(ADDRESS(COUNTIF($D$1:$D48,$D48)+3,COLUMN($AF47),4,1,$D48))),"")</f>
        <v xml:space="preserve">SV: </v>
      </c>
      <c r="L48" s="151">
        <f ca="1">IFERROR(INDIRECT(ADDRESS(COUNTIF($D$1:$D48,$D48)+3,COLUMN($AG47),4,1,$D48)),"")</f>
        <v>0</v>
      </c>
      <c r="M48" s="151"/>
      <c r="N48" s="151"/>
      <c r="O48" s="151" t="str">
        <f t="shared" si="1"/>
        <v>Hinweis 11</v>
      </c>
      <c r="P48" s="151" t="str">
        <f ca="1">IFERROR(IF(OR(AND(Q48="",R48=""),AND(Q48=0,R48=0),AND(Q48=CONCATENATE($D48,": "),R48=""),AND(Q48=CONCATENATE($D48,": "),R48=0)),"",MAX(P$1:P47)+1),"")</f>
        <v/>
      </c>
      <c r="Q48" s="151" t="str">
        <f ca="1">IFERROR(CONCATENATE($D48,": ",INDIRECT(ADDRESS(COUNTIF($D$1:$D48,$D48)+3,COLUMN($AI47),4,1,$D48))),"")</f>
        <v xml:space="preserve">SV: </v>
      </c>
      <c r="R48" s="151">
        <f ca="1">IFERROR(INDIRECT(ADDRESS(COUNTIF($D$1:$D48,$D48)+3,COLUMN($AJ47),4,1,$D48)),"")</f>
        <v>0</v>
      </c>
      <c r="S48" s="151" t="str">
        <f t="shared" si="2"/>
        <v>Abweichung 11</v>
      </c>
      <c r="T48" s="151" t="str">
        <f ca="1">IFERROR(IF(OR(AND(U48="",V48=""),AND(U48=0,V48=0),AND(U48=CONCATENATE($D48,": "),V48=""),AND(U48=CONCATENATE($D48,": "),V48=0)),"",MAX(T$1:T47)+1),"")</f>
        <v/>
      </c>
      <c r="U48" s="151" t="str">
        <f ca="1">IFERROR(CONCATENATE($D48,": ",INDIRECT(ADDRESS(COUNTIF($D$1:$D48,$D48)+3,COLUMN($AL47),4,1,$D48))),"")</f>
        <v xml:space="preserve">SV: </v>
      </c>
      <c r="V48" s="151">
        <f ca="1">IFERROR(INDIRECT(ADDRESS(COUNTIF($D$1:$D48,$D48)+3,COLUMN($AM47),4,1,$D48)),"")</f>
        <v>0</v>
      </c>
    </row>
    <row r="49" spans="4:22" x14ac:dyDescent="0.25">
      <c r="D49" s="151" t="str">
        <f t="shared" si="0"/>
        <v>SV</v>
      </c>
      <c r="E49" s="151" t="str">
        <f>CONCATENATE("Hinweis ",COUNTIF($D$1:D48,D49)+1)</f>
        <v>Hinweis 12</v>
      </c>
      <c r="F49" s="151" t="str">
        <f ca="1">IFERROR(IF(OR(AND(G49="",H49=""),AND(G49=0,H49=0),AND(G49=CONCATENATE(D49,": "),H49=""),AND(G49=CONCATENATE(D49,": "),H49=0)),"",MAX(F$1:F48)+1),"")</f>
        <v/>
      </c>
      <c r="G49" s="151" t="str">
        <f ca="1">IFERROR(CONCATENATE($D49,": ",INDIRECT(ADDRESS(COUNTIF($D$1:$D49,$D49)+3,COLUMN($AC48),4,1,$D49))),"")</f>
        <v xml:space="preserve">SV: </v>
      </c>
      <c r="H49" s="151">
        <f ca="1">IFERROR(INDIRECT(ADDRESS(COUNTIF($D$1:$D49,$D49)+3,COLUMN($AD48),4,1,$D49)),"")</f>
        <v>0</v>
      </c>
      <c r="I49" s="151" t="str">
        <f>CONCATENATE("Abweichung ",COUNTIF($D$1:D48,D49)+1)</f>
        <v>Abweichung 12</v>
      </c>
      <c r="J49" s="151" t="str">
        <f ca="1">IFERROR(IF(OR(AND(K49="",L49=""),AND(K49=0,L49=0),AND(K49=CONCATENATE($D49,": "),L49=""),AND(K49=CONCATENATE($D49,": "),L49=0)),"",MAX(J$1:J48)+1),"")</f>
        <v/>
      </c>
      <c r="K49" s="151" t="str">
        <f ca="1">IFERROR(CONCATENATE($D49,": ",INDIRECT(ADDRESS(COUNTIF($D$1:$D49,$D49)+3,COLUMN($AF48),4,1,$D49))),"")</f>
        <v xml:space="preserve">SV: </v>
      </c>
      <c r="L49" s="151">
        <f ca="1">IFERROR(INDIRECT(ADDRESS(COUNTIF($D$1:$D49,$D49)+3,COLUMN($AG48),4,1,$D49)),"")</f>
        <v>0</v>
      </c>
      <c r="M49" s="151"/>
      <c r="N49" s="151"/>
      <c r="O49" s="151" t="str">
        <f t="shared" si="1"/>
        <v>Hinweis 12</v>
      </c>
      <c r="P49" s="151" t="str">
        <f ca="1">IFERROR(IF(OR(AND(Q49="",R49=""),AND(Q49=0,R49=0),AND(Q49=CONCATENATE($D49,": "),R49=""),AND(Q49=CONCATENATE($D49,": "),R49=0)),"",MAX(P$1:P48)+1),"")</f>
        <v/>
      </c>
      <c r="Q49" s="151" t="str">
        <f ca="1">IFERROR(CONCATENATE($D49,": ",INDIRECT(ADDRESS(COUNTIF($D$1:$D49,$D49)+3,COLUMN($AI48),4,1,$D49))),"")</f>
        <v xml:space="preserve">SV: </v>
      </c>
      <c r="R49" s="151">
        <f ca="1">IFERROR(INDIRECT(ADDRESS(COUNTIF($D$1:$D49,$D49)+3,COLUMN($AJ48),4,1,$D49)),"")</f>
        <v>0</v>
      </c>
      <c r="S49" s="151" t="str">
        <f t="shared" si="2"/>
        <v>Abweichung 12</v>
      </c>
      <c r="T49" s="151" t="str">
        <f ca="1">IFERROR(IF(OR(AND(U49="",V49=""),AND(U49=0,V49=0),AND(U49=CONCATENATE($D49,": "),V49=""),AND(U49=CONCATENATE($D49,": "),V49=0)),"",MAX(T$1:T48)+1),"")</f>
        <v/>
      </c>
      <c r="U49" s="151" t="str">
        <f ca="1">IFERROR(CONCATENATE($D49,": ",INDIRECT(ADDRESS(COUNTIF($D$1:$D49,$D49)+3,COLUMN($AL48),4,1,$D49))),"")</f>
        <v xml:space="preserve">SV: </v>
      </c>
      <c r="V49" s="151">
        <f ca="1">IFERROR(INDIRECT(ADDRESS(COUNTIF($D$1:$D49,$D49)+3,COLUMN($AM48),4,1,$D49)),"")</f>
        <v>0</v>
      </c>
    </row>
    <row r="50" spans="4:22" x14ac:dyDescent="0.25">
      <c r="D50" s="151" t="str">
        <f t="shared" si="0"/>
        <v>SV</v>
      </c>
      <c r="E50" s="151" t="str">
        <f>CONCATENATE("Hinweis ",COUNTIF($D$1:D49,D50)+1)</f>
        <v>Hinweis 13</v>
      </c>
      <c r="F50" s="151" t="str">
        <f ca="1">IFERROR(IF(OR(AND(G50="",H50=""),AND(G50=0,H50=0),AND(G50=CONCATENATE(D50,": "),H50=""),AND(G50=CONCATENATE(D50,": "),H50=0)),"",MAX(F$1:F49)+1),"")</f>
        <v/>
      </c>
      <c r="G50" s="151" t="str">
        <f ca="1">IFERROR(CONCATENATE($D50,": ",INDIRECT(ADDRESS(COUNTIF($D$1:$D50,$D50)+3,COLUMN($AC49),4,1,$D50))),"")</f>
        <v xml:space="preserve">SV: </v>
      </c>
      <c r="H50" s="151">
        <f ca="1">IFERROR(INDIRECT(ADDRESS(COUNTIF($D$1:$D50,$D50)+3,COLUMN($AD49),4,1,$D50)),"")</f>
        <v>0</v>
      </c>
      <c r="I50" s="151" t="str">
        <f>CONCATENATE("Abweichung ",COUNTIF($D$1:D49,D50)+1)</f>
        <v>Abweichung 13</v>
      </c>
      <c r="J50" s="151" t="str">
        <f ca="1">IFERROR(IF(OR(AND(K50="",L50=""),AND(K50=0,L50=0),AND(K50=CONCATENATE($D50,": "),L50=""),AND(K50=CONCATENATE($D50,": "),L50=0)),"",MAX(J$1:J49)+1),"")</f>
        <v/>
      </c>
      <c r="K50" s="151" t="str">
        <f ca="1">IFERROR(CONCATENATE($D50,": ",INDIRECT(ADDRESS(COUNTIF($D$1:$D50,$D50)+3,COLUMN($AF49),4,1,$D50))),"")</f>
        <v xml:space="preserve">SV: </v>
      </c>
      <c r="L50" s="151">
        <f ca="1">IFERROR(INDIRECT(ADDRESS(COUNTIF($D$1:$D50,$D50)+3,COLUMN($AG49),4,1,$D50)),"")</f>
        <v>0</v>
      </c>
      <c r="M50" s="151"/>
      <c r="N50" s="151"/>
      <c r="O50" s="151" t="str">
        <f t="shared" si="1"/>
        <v>Hinweis 13</v>
      </c>
      <c r="P50" s="151" t="str">
        <f ca="1">IFERROR(IF(OR(AND(Q50="",R50=""),AND(Q50=0,R50=0),AND(Q50=CONCATENATE($D50,": "),R50=""),AND(Q50=CONCATENATE($D50,": "),R50=0)),"",MAX(P$1:P49)+1),"")</f>
        <v/>
      </c>
      <c r="Q50" s="151" t="str">
        <f ca="1">IFERROR(CONCATENATE($D50,": ",INDIRECT(ADDRESS(COUNTIF($D$1:$D50,$D50)+3,COLUMN($AI49),4,1,$D50))),"")</f>
        <v xml:space="preserve">SV: </v>
      </c>
      <c r="R50" s="151">
        <f ca="1">IFERROR(INDIRECT(ADDRESS(COUNTIF($D$1:$D50,$D50)+3,COLUMN($AJ49),4,1,$D50)),"")</f>
        <v>0</v>
      </c>
      <c r="S50" s="151" t="str">
        <f t="shared" si="2"/>
        <v>Abweichung 13</v>
      </c>
      <c r="T50" s="151" t="str">
        <f ca="1">IFERROR(IF(OR(AND(U50="",V50=""),AND(U50=0,V50=0),AND(U50=CONCATENATE($D50,": "),V50=""),AND(U50=CONCATENATE($D50,": "),V50=0)),"",MAX(T$1:T49)+1),"")</f>
        <v/>
      </c>
      <c r="U50" s="151" t="str">
        <f ca="1">IFERROR(CONCATENATE($D50,": ",INDIRECT(ADDRESS(COUNTIF($D$1:$D50,$D50)+3,COLUMN($AL49),4,1,$D50))),"")</f>
        <v xml:space="preserve">SV: </v>
      </c>
      <c r="V50" s="151">
        <f ca="1">IFERROR(INDIRECT(ADDRESS(COUNTIF($D$1:$D50,$D50)+3,COLUMN($AM49),4,1,$D50)),"")</f>
        <v>0</v>
      </c>
    </row>
    <row r="51" spans="4:22" x14ac:dyDescent="0.25">
      <c r="D51" s="151" t="str">
        <f t="shared" si="0"/>
        <v>SV</v>
      </c>
      <c r="E51" s="151" t="str">
        <f>CONCATENATE("Hinweis ",COUNTIF($D$1:D50,D51)+1)</f>
        <v>Hinweis 14</v>
      </c>
      <c r="F51" s="151" t="str">
        <f ca="1">IFERROR(IF(OR(AND(G51="",H51=""),AND(G51=0,H51=0),AND(G51=CONCATENATE(D51,": "),H51=""),AND(G51=CONCATENATE(D51,": "),H51=0)),"",MAX(F$1:F50)+1),"")</f>
        <v/>
      </c>
      <c r="G51" s="151" t="str">
        <f ca="1">IFERROR(CONCATENATE($D51,": ",INDIRECT(ADDRESS(COUNTIF($D$1:$D51,$D51)+3,COLUMN($AC50),4,1,$D51))),"")</f>
        <v xml:space="preserve">SV: </v>
      </c>
      <c r="H51" s="151">
        <f ca="1">IFERROR(INDIRECT(ADDRESS(COUNTIF($D$1:$D51,$D51)+3,COLUMN($AD50),4,1,$D51)),"")</f>
        <v>0</v>
      </c>
      <c r="I51" s="151" t="str">
        <f>CONCATENATE("Abweichung ",COUNTIF($D$1:D50,D51)+1)</f>
        <v>Abweichung 14</v>
      </c>
      <c r="J51" s="151" t="str">
        <f ca="1">IFERROR(IF(OR(AND(K51="",L51=""),AND(K51=0,L51=0),AND(K51=CONCATENATE($D51,": "),L51=""),AND(K51=CONCATENATE($D51,": "),L51=0)),"",MAX(J$1:J50)+1),"")</f>
        <v/>
      </c>
      <c r="K51" s="151" t="str">
        <f ca="1">IFERROR(CONCATENATE($D51,": ",INDIRECT(ADDRESS(COUNTIF($D$1:$D51,$D51)+3,COLUMN($AF50),4,1,$D51))),"")</f>
        <v xml:space="preserve">SV: </v>
      </c>
      <c r="L51" s="151">
        <f ca="1">IFERROR(INDIRECT(ADDRESS(COUNTIF($D$1:$D51,$D51)+3,COLUMN($AG50),4,1,$D51)),"")</f>
        <v>0</v>
      </c>
      <c r="M51" s="151"/>
      <c r="N51" s="151"/>
      <c r="O51" s="151" t="str">
        <f t="shared" si="1"/>
        <v>Hinweis 14</v>
      </c>
      <c r="P51" s="151" t="str">
        <f ca="1">IFERROR(IF(OR(AND(Q51="",R51=""),AND(Q51=0,R51=0),AND(Q51=CONCATENATE($D51,": "),R51=""),AND(Q51=CONCATENATE($D51,": "),R51=0)),"",MAX(P$1:P50)+1),"")</f>
        <v/>
      </c>
      <c r="Q51" s="151" t="str">
        <f ca="1">IFERROR(CONCATENATE($D51,": ",INDIRECT(ADDRESS(COUNTIF($D$1:$D51,$D51)+3,COLUMN($AI50),4,1,$D51))),"")</f>
        <v xml:space="preserve">SV: </v>
      </c>
      <c r="R51" s="151">
        <f ca="1">IFERROR(INDIRECT(ADDRESS(COUNTIF($D$1:$D51,$D51)+3,COLUMN($AJ50),4,1,$D51)),"")</f>
        <v>0</v>
      </c>
      <c r="S51" s="151" t="str">
        <f t="shared" si="2"/>
        <v>Abweichung 14</v>
      </c>
      <c r="T51" s="151" t="str">
        <f ca="1">IFERROR(IF(OR(AND(U51="",V51=""),AND(U51=0,V51=0),AND(U51=CONCATENATE($D51,": "),V51=""),AND(U51=CONCATENATE($D51,": "),V51=0)),"",MAX(T$1:T50)+1),"")</f>
        <v/>
      </c>
      <c r="U51" s="151" t="str">
        <f ca="1">IFERROR(CONCATENATE($D51,": ",INDIRECT(ADDRESS(COUNTIF($D$1:$D51,$D51)+3,COLUMN($AL50),4,1,$D51))),"")</f>
        <v xml:space="preserve">SV: </v>
      </c>
      <c r="V51" s="151">
        <f ca="1">IFERROR(INDIRECT(ADDRESS(COUNTIF($D$1:$D51,$D51)+3,COLUMN($AM50),4,1,$D51)),"")</f>
        <v>0</v>
      </c>
    </row>
    <row r="52" spans="4:22" x14ac:dyDescent="0.25">
      <c r="D52" s="151" t="str">
        <f t="shared" si="0"/>
        <v>SV</v>
      </c>
      <c r="E52" s="151" t="str">
        <f>CONCATENATE("Hinweis ",COUNTIF($D$1:D51,D52)+1)</f>
        <v>Hinweis 15</v>
      </c>
      <c r="F52" s="151" t="str">
        <f ca="1">IFERROR(IF(OR(AND(G52="",H52=""),AND(G52=0,H52=0),AND(G52=CONCATENATE(D52,": "),H52=""),AND(G52=CONCATENATE(D52,": "),H52=0)),"",MAX(F$1:F51)+1),"")</f>
        <v/>
      </c>
      <c r="G52" s="151" t="str">
        <f ca="1">IFERROR(CONCATENATE($D52,": ",INDIRECT(ADDRESS(COUNTIF($D$1:$D52,$D52)+3,COLUMN($AC51),4,1,$D52))),"")</f>
        <v xml:space="preserve">SV: </v>
      </c>
      <c r="H52" s="151">
        <f ca="1">IFERROR(INDIRECT(ADDRESS(COUNTIF($D$1:$D52,$D52)+3,COLUMN($AD51),4,1,$D52)),"")</f>
        <v>0</v>
      </c>
      <c r="I52" s="151" t="str">
        <f>CONCATENATE("Abweichung ",COUNTIF($D$1:D51,D52)+1)</f>
        <v>Abweichung 15</v>
      </c>
      <c r="J52" s="151" t="str">
        <f ca="1">IFERROR(IF(OR(AND(K52="",L52=""),AND(K52=0,L52=0),AND(K52=CONCATENATE($D52,": "),L52=""),AND(K52=CONCATENATE($D52,": "),L52=0)),"",MAX(J$1:J51)+1),"")</f>
        <v/>
      </c>
      <c r="K52" s="151" t="str">
        <f ca="1">IFERROR(CONCATENATE($D52,": ",INDIRECT(ADDRESS(COUNTIF($D$1:$D52,$D52)+3,COLUMN($AF51),4,1,$D52))),"")</f>
        <v xml:space="preserve">SV: </v>
      </c>
      <c r="L52" s="151">
        <f ca="1">IFERROR(INDIRECT(ADDRESS(COUNTIF($D$1:$D52,$D52)+3,COLUMN($AG51),4,1,$D52)),"")</f>
        <v>0</v>
      </c>
      <c r="M52" s="151"/>
      <c r="N52" s="151"/>
      <c r="O52" s="151" t="str">
        <f t="shared" si="1"/>
        <v>Hinweis 15</v>
      </c>
      <c r="P52" s="151" t="str">
        <f ca="1">IFERROR(IF(OR(AND(Q52="",R52=""),AND(Q52=0,R52=0),AND(Q52=CONCATENATE($D52,": "),R52=""),AND(Q52=CONCATENATE($D52,": "),R52=0)),"",MAX(P$1:P51)+1),"")</f>
        <v/>
      </c>
      <c r="Q52" s="151" t="str">
        <f ca="1">IFERROR(CONCATENATE($D52,": ",INDIRECT(ADDRESS(COUNTIF($D$1:$D52,$D52)+3,COLUMN($AI51),4,1,$D52))),"")</f>
        <v xml:space="preserve">SV: </v>
      </c>
      <c r="R52" s="151">
        <f ca="1">IFERROR(INDIRECT(ADDRESS(COUNTIF($D$1:$D52,$D52)+3,COLUMN($AJ51),4,1,$D52)),"")</f>
        <v>0</v>
      </c>
      <c r="S52" s="151" t="str">
        <f t="shared" si="2"/>
        <v>Abweichung 15</v>
      </c>
      <c r="T52" s="151" t="str">
        <f ca="1">IFERROR(IF(OR(AND(U52="",V52=""),AND(U52=0,V52=0),AND(U52=CONCATENATE($D52,": "),V52=""),AND(U52=CONCATENATE($D52,": "),V52=0)),"",MAX(T$1:T51)+1),"")</f>
        <v/>
      </c>
      <c r="U52" s="151" t="str">
        <f ca="1">IFERROR(CONCATENATE($D52,": ",INDIRECT(ADDRESS(COUNTIF($D$1:$D52,$D52)+3,COLUMN($AL51),4,1,$D52))),"")</f>
        <v xml:space="preserve">SV: </v>
      </c>
      <c r="V52" s="151">
        <f ca="1">IFERROR(INDIRECT(ADDRESS(COUNTIF($D$1:$D52,$D52)+3,COLUMN($AM51),4,1,$D52)),"")</f>
        <v>0</v>
      </c>
    </row>
    <row r="53" spans="4:22" x14ac:dyDescent="0.25">
      <c r="D53" s="151" t="str">
        <f t="shared" si="0"/>
        <v>SV</v>
      </c>
      <c r="E53" s="151" t="str">
        <f>CONCATENATE("Hinweis ",COUNTIF($D$1:D52,D53)+1)</f>
        <v>Hinweis 16</v>
      </c>
      <c r="F53" s="151" t="str">
        <f ca="1">IFERROR(IF(OR(AND(G53="",H53=""),AND(G53=0,H53=0),AND(G53=CONCATENATE(D53,": "),H53=""),AND(G53=CONCATENATE(D53,": "),H53=0)),"",MAX(F$1:F52)+1),"")</f>
        <v/>
      </c>
      <c r="G53" s="151" t="str">
        <f ca="1">IFERROR(CONCATENATE($D53,": ",INDIRECT(ADDRESS(COUNTIF($D$1:$D53,$D53)+3,COLUMN($AC52),4,1,$D53))),"")</f>
        <v xml:space="preserve">SV: </v>
      </c>
      <c r="H53" s="151">
        <f ca="1">IFERROR(INDIRECT(ADDRESS(COUNTIF($D$1:$D53,$D53)+3,COLUMN($AD52),4,1,$D53)),"")</f>
        <v>0</v>
      </c>
      <c r="I53" s="151" t="str">
        <f>CONCATENATE("Abweichung ",COUNTIF($D$1:D52,D53)+1)</f>
        <v>Abweichung 16</v>
      </c>
      <c r="J53" s="151" t="str">
        <f ca="1">IFERROR(IF(OR(AND(K53="",L53=""),AND(K53=0,L53=0),AND(K53=CONCATENATE($D53,": "),L53=""),AND(K53=CONCATENATE($D53,": "),L53=0)),"",MAX(J$1:J52)+1),"")</f>
        <v/>
      </c>
      <c r="K53" s="151" t="str">
        <f ca="1">IFERROR(CONCATENATE($D53,": ",INDIRECT(ADDRESS(COUNTIF($D$1:$D53,$D53)+3,COLUMN($AF52),4,1,$D53))),"")</f>
        <v xml:space="preserve">SV: </v>
      </c>
      <c r="L53" s="151">
        <f ca="1">IFERROR(INDIRECT(ADDRESS(COUNTIF($D$1:$D53,$D53)+3,COLUMN($AG52),4,1,$D53)),"")</f>
        <v>0</v>
      </c>
      <c r="M53" s="151"/>
      <c r="N53" s="151"/>
      <c r="O53" s="151" t="str">
        <f t="shared" si="1"/>
        <v>Hinweis 16</v>
      </c>
      <c r="P53" s="151" t="str">
        <f ca="1">IFERROR(IF(OR(AND(Q53="",R53=""),AND(Q53=0,R53=0),AND(Q53=CONCATENATE($D53,": "),R53=""),AND(Q53=CONCATENATE($D53,": "),R53=0)),"",MAX(P$1:P52)+1),"")</f>
        <v/>
      </c>
      <c r="Q53" s="151" t="str">
        <f ca="1">IFERROR(CONCATENATE($D53,": ",INDIRECT(ADDRESS(COUNTIF($D$1:$D53,$D53)+3,COLUMN($AI52),4,1,$D53))),"")</f>
        <v xml:space="preserve">SV: </v>
      </c>
      <c r="R53" s="151">
        <f ca="1">IFERROR(INDIRECT(ADDRESS(COUNTIF($D$1:$D53,$D53)+3,COLUMN($AJ52),4,1,$D53)),"")</f>
        <v>0</v>
      </c>
      <c r="S53" s="151" t="str">
        <f t="shared" si="2"/>
        <v>Abweichung 16</v>
      </c>
      <c r="T53" s="151" t="str">
        <f ca="1">IFERROR(IF(OR(AND(U53="",V53=""),AND(U53=0,V53=0),AND(U53=CONCATENATE($D53,": "),V53=""),AND(U53=CONCATENATE($D53,": "),V53=0)),"",MAX(T$1:T52)+1),"")</f>
        <v/>
      </c>
      <c r="U53" s="151" t="str">
        <f ca="1">IFERROR(CONCATENATE($D53,": ",INDIRECT(ADDRESS(COUNTIF($D$1:$D53,$D53)+3,COLUMN($AL52),4,1,$D53))),"")</f>
        <v xml:space="preserve">SV: </v>
      </c>
      <c r="V53" s="151">
        <f ca="1">IFERROR(INDIRECT(ADDRESS(COUNTIF($D$1:$D53,$D53)+3,COLUMN($AM52),4,1,$D53)),"")</f>
        <v>0</v>
      </c>
    </row>
    <row r="54" spans="4:22" x14ac:dyDescent="0.25">
      <c r="D54" s="151" t="str">
        <f t="shared" si="0"/>
        <v>SV</v>
      </c>
      <c r="E54" s="151" t="str">
        <f>CONCATENATE("Hinweis ",COUNTIF($D$1:D53,D54)+1)</f>
        <v>Hinweis 17</v>
      </c>
      <c r="F54" s="151" t="str">
        <f ca="1">IFERROR(IF(OR(AND(G54="",H54=""),AND(G54=0,H54=0),AND(G54=CONCATENATE(D54,": "),H54=""),AND(G54=CONCATENATE(D54,": "),H54=0)),"",MAX(F$1:F53)+1),"")</f>
        <v/>
      </c>
      <c r="G54" s="151" t="str">
        <f ca="1">IFERROR(CONCATENATE($D54,": ",INDIRECT(ADDRESS(COUNTIF($D$1:$D54,$D54)+3,COLUMN($AC53),4,1,$D54))),"")</f>
        <v xml:space="preserve">SV: </v>
      </c>
      <c r="H54" s="151">
        <f ca="1">IFERROR(INDIRECT(ADDRESS(COUNTIF($D$1:$D54,$D54)+3,COLUMN($AD53),4,1,$D54)),"")</f>
        <v>0</v>
      </c>
      <c r="I54" s="151" t="str">
        <f>CONCATENATE("Abweichung ",COUNTIF($D$1:D53,D54)+1)</f>
        <v>Abweichung 17</v>
      </c>
      <c r="J54" s="151" t="str">
        <f ca="1">IFERROR(IF(OR(AND(K54="",L54=""),AND(K54=0,L54=0),AND(K54=CONCATENATE($D54,": "),L54=""),AND(K54=CONCATENATE($D54,": "),L54=0)),"",MAX(J$1:J53)+1),"")</f>
        <v/>
      </c>
      <c r="K54" s="151" t="str">
        <f ca="1">IFERROR(CONCATENATE($D54,": ",INDIRECT(ADDRESS(COUNTIF($D$1:$D54,$D54)+3,COLUMN($AF53),4,1,$D54))),"")</f>
        <v xml:space="preserve">SV: </v>
      </c>
      <c r="L54" s="151">
        <f ca="1">IFERROR(INDIRECT(ADDRESS(COUNTIF($D$1:$D54,$D54)+3,COLUMN($AG53),4,1,$D54)),"")</f>
        <v>0</v>
      </c>
      <c r="M54" s="151"/>
      <c r="N54" s="151"/>
      <c r="O54" s="151" t="str">
        <f t="shared" si="1"/>
        <v>Hinweis 17</v>
      </c>
      <c r="P54" s="151" t="str">
        <f ca="1">IFERROR(IF(OR(AND(Q54="",R54=""),AND(Q54=0,R54=0),AND(Q54=CONCATENATE($D54,": "),R54=""),AND(Q54=CONCATENATE($D54,": "),R54=0)),"",MAX(P$1:P53)+1),"")</f>
        <v/>
      </c>
      <c r="Q54" s="151" t="str">
        <f ca="1">IFERROR(CONCATENATE($D54,": ",INDIRECT(ADDRESS(COUNTIF($D$1:$D54,$D54)+3,COLUMN($AI53),4,1,$D54))),"")</f>
        <v xml:space="preserve">SV: </v>
      </c>
      <c r="R54" s="151">
        <f ca="1">IFERROR(INDIRECT(ADDRESS(COUNTIF($D$1:$D54,$D54)+3,COLUMN($AJ53),4,1,$D54)),"")</f>
        <v>0</v>
      </c>
      <c r="S54" s="151" t="str">
        <f t="shared" si="2"/>
        <v>Abweichung 17</v>
      </c>
      <c r="T54" s="151" t="str">
        <f ca="1">IFERROR(IF(OR(AND(U54="",V54=""),AND(U54=0,V54=0),AND(U54=CONCATENATE($D54,": "),V54=""),AND(U54=CONCATENATE($D54,": "),V54=0)),"",MAX(T$1:T53)+1),"")</f>
        <v/>
      </c>
      <c r="U54" s="151" t="str">
        <f ca="1">IFERROR(CONCATENATE($D54,": ",INDIRECT(ADDRESS(COUNTIF($D$1:$D54,$D54)+3,COLUMN($AL53),4,1,$D54))),"")</f>
        <v xml:space="preserve">SV: </v>
      </c>
      <c r="V54" s="151">
        <f ca="1">IFERROR(INDIRECT(ADDRESS(COUNTIF($D$1:$D54,$D54)+3,COLUMN($AM53),4,1,$D54)),"")</f>
        <v>0</v>
      </c>
    </row>
    <row r="55" spans="4:22" x14ac:dyDescent="0.25">
      <c r="D55" s="151" t="str">
        <f t="shared" si="0"/>
        <v>SV</v>
      </c>
      <c r="E55" s="151" t="str">
        <f>CONCATENATE("Hinweis ",COUNTIF($D$1:D54,D55)+1)</f>
        <v>Hinweis 18</v>
      </c>
      <c r="F55" s="151" t="str">
        <f ca="1">IFERROR(IF(OR(AND(G55="",H55=""),AND(G55=0,H55=0),AND(G55=CONCATENATE(D55,": "),H55=""),AND(G55=CONCATENATE(D55,": "),H55=0)),"",MAX(F$1:F54)+1),"")</f>
        <v/>
      </c>
      <c r="G55" s="151" t="str">
        <f ca="1">IFERROR(CONCATENATE($D55,": ",INDIRECT(ADDRESS(COUNTIF($D$1:$D55,$D55)+3,COLUMN($AC54),4,1,$D55))),"")</f>
        <v xml:space="preserve">SV: </v>
      </c>
      <c r="H55" s="151">
        <f ca="1">IFERROR(INDIRECT(ADDRESS(COUNTIF($D$1:$D55,$D55)+3,COLUMN($AD54),4,1,$D55)),"")</f>
        <v>0</v>
      </c>
      <c r="I55" s="151" t="str">
        <f>CONCATENATE("Abweichung ",COUNTIF($D$1:D54,D55)+1)</f>
        <v>Abweichung 18</v>
      </c>
      <c r="J55" s="151" t="str">
        <f ca="1">IFERROR(IF(OR(AND(K55="",L55=""),AND(K55=0,L55=0),AND(K55=CONCATENATE($D55,": "),L55=""),AND(K55=CONCATENATE($D55,": "),L55=0)),"",MAX(J$1:J54)+1),"")</f>
        <v/>
      </c>
      <c r="K55" s="151" t="str">
        <f ca="1">IFERROR(CONCATENATE($D55,": ",INDIRECT(ADDRESS(COUNTIF($D$1:$D55,$D55)+3,COLUMN($AF54),4,1,$D55))),"")</f>
        <v xml:space="preserve">SV: </v>
      </c>
      <c r="L55" s="151">
        <f ca="1">IFERROR(INDIRECT(ADDRESS(COUNTIF($D$1:$D55,$D55)+3,COLUMN($AG54),4,1,$D55)),"")</f>
        <v>0</v>
      </c>
      <c r="M55" s="151"/>
      <c r="N55" s="151"/>
      <c r="O55" s="151" t="str">
        <f t="shared" si="1"/>
        <v>Hinweis 18</v>
      </c>
      <c r="P55" s="151" t="str">
        <f ca="1">IFERROR(IF(OR(AND(Q55="",R55=""),AND(Q55=0,R55=0),AND(Q55=CONCATENATE($D55,": "),R55=""),AND(Q55=CONCATENATE($D55,": "),R55=0)),"",MAX(P$1:P54)+1),"")</f>
        <v/>
      </c>
      <c r="Q55" s="151" t="str">
        <f ca="1">IFERROR(CONCATENATE($D55,": ",INDIRECT(ADDRESS(COUNTIF($D$1:$D55,$D55)+3,COLUMN($AI54),4,1,$D55))),"")</f>
        <v xml:space="preserve">SV: </v>
      </c>
      <c r="R55" s="151">
        <f ca="1">IFERROR(INDIRECT(ADDRESS(COUNTIF($D$1:$D55,$D55)+3,COLUMN($AJ54),4,1,$D55)),"")</f>
        <v>0</v>
      </c>
      <c r="S55" s="151" t="str">
        <f t="shared" si="2"/>
        <v>Abweichung 18</v>
      </c>
      <c r="T55" s="151" t="str">
        <f ca="1">IFERROR(IF(OR(AND(U55="",V55=""),AND(U55=0,V55=0),AND(U55=CONCATENATE($D55,": "),V55=""),AND(U55=CONCATENATE($D55,": "),V55=0)),"",MAX(T$1:T54)+1),"")</f>
        <v/>
      </c>
      <c r="U55" s="151" t="str">
        <f ca="1">IFERROR(CONCATENATE($D55,": ",INDIRECT(ADDRESS(COUNTIF($D$1:$D55,$D55)+3,COLUMN($AL54),4,1,$D55))),"")</f>
        <v xml:space="preserve">SV: </v>
      </c>
      <c r="V55" s="151">
        <f ca="1">IFERROR(INDIRECT(ADDRESS(COUNTIF($D$1:$D55,$D55)+3,COLUMN($AM54),4,1,$D55)),"")</f>
        <v>0</v>
      </c>
    </row>
    <row r="56" spans="4:22" x14ac:dyDescent="0.25">
      <c r="D56" s="151" t="str">
        <f t="shared" si="0"/>
        <v>Fallzahlen Einrichtung</v>
      </c>
      <c r="E56" s="151" t="str">
        <f>CONCATENATE("Hinweis ",COUNTIF($D$1:D55,D56)+1)</f>
        <v>Hinweis 1</v>
      </c>
      <c r="F56" s="151" t="str">
        <f ca="1">IFERROR(IF(OR(AND(G56="",H56=""),AND(G56=0,H56=0),AND(G56=CONCATENATE(D56,": "),H56=""),AND(G56=CONCATENATE(D56,": "),H56=0)),"",MAX(F$1:F55)+1),"")</f>
        <v/>
      </c>
      <c r="G56" s="151" t="str">
        <f ca="1">IFERROR(CONCATENATE($D56,": ",INDIRECT(ADDRESS(COUNTIF($D$1:$D56,$D56)+3,COLUMN($AC55),4,1,$D56))),"")</f>
        <v xml:space="preserve">Fallzahlen Einrichtung: </v>
      </c>
      <c r="H56" s="151" t="str">
        <f ca="1">IFERROR(INDIRECT(ADDRESS(COUNTIF($D$1:$D56,$D56)+3,COLUMN($AD55),4,1,$D56)),"")</f>
        <v/>
      </c>
      <c r="I56" s="151" t="str">
        <f>CONCATENATE("Abweichung ",COUNTIF($D$1:D55,D56)+1)</f>
        <v>Abweichung 1</v>
      </c>
      <c r="J56" s="151" t="str">
        <f ca="1">IFERROR(IF(OR(AND(K56="",L56=""),AND(K56=0,L56=0),AND(K56=CONCATENATE($D56,": "),L56=""),AND(K56=CONCATENATE($D56,": "),L56=0)),"",MAX(J$1:J55)+1),"")</f>
        <v/>
      </c>
      <c r="K56" s="151" t="str">
        <f ca="1">IFERROR(CONCATENATE($D56,": ",INDIRECT(ADDRESS(COUNTIF($D$1:$D56,$D56)+3,COLUMN($AF55),4,1,$D56))),"")</f>
        <v xml:space="preserve">Fallzahlen Einrichtung: </v>
      </c>
      <c r="L56" s="151" t="str">
        <f ca="1">IFERROR(INDIRECT(ADDRESS(COUNTIF($D$1:$D56,$D56)+3,COLUMN($AG55),4,1,$D56)),"")</f>
        <v/>
      </c>
      <c r="M56" s="151"/>
      <c r="N56" s="151"/>
      <c r="O56" s="151" t="str">
        <f t="shared" si="1"/>
        <v>Hinweis 1</v>
      </c>
      <c r="P56" s="151" t="str">
        <f ca="1">IFERROR(IF(OR(AND(Q56="",R56=""),AND(Q56=0,R56=0),AND(Q56=CONCATENATE($D56,": "),R56=""),AND(Q56=CONCATENATE($D56,": "),R56=0)),"",MAX(P$1:P55)+1),"")</f>
        <v/>
      </c>
      <c r="Q56" s="151" t="str">
        <f ca="1">IFERROR(CONCATENATE($D56,": ",INDIRECT(ADDRESS(COUNTIF($D$1:$D56,$D56)+3,COLUMN($AI55),4,1,$D56))),"")</f>
        <v xml:space="preserve">Fallzahlen Einrichtung: </v>
      </c>
      <c r="R56" s="151" t="str">
        <f ca="1">IFERROR(INDIRECT(ADDRESS(COUNTIF($D$1:$D56,$D56)+3,COLUMN($AJ55),4,1,$D56)),"")</f>
        <v/>
      </c>
      <c r="S56" s="151" t="str">
        <f t="shared" si="2"/>
        <v>Abweichung 1</v>
      </c>
      <c r="T56" s="151" t="str">
        <f ca="1">IFERROR(IF(OR(AND(U56="",V56=""),AND(U56=0,V56=0),AND(U56=CONCATENATE($D56,": "),V56=""),AND(U56=CONCATENATE($D56,": "),V56=0)),"",MAX(T$1:T55)+1),"")</f>
        <v/>
      </c>
      <c r="U56" s="151" t="str">
        <f ca="1">IFERROR(CONCATENATE($D56,": ",INDIRECT(ADDRESS(COUNTIF($D$1:$D56,$D56)+3,COLUMN($AL55),4,1,$D56))),"")</f>
        <v xml:space="preserve">Fallzahlen Einrichtung: </v>
      </c>
      <c r="V56" s="151" t="str">
        <f ca="1">IFERROR(INDIRECT(ADDRESS(COUNTIF($D$1:$D56,$D56)+3,COLUMN($AM55),4,1,$D56)),"")</f>
        <v/>
      </c>
    </row>
    <row r="57" spans="4:22" x14ac:dyDescent="0.25">
      <c r="D57" s="151" t="str">
        <f t="shared" si="0"/>
        <v>Fallzahlen Einrichtung</v>
      </c>
      <c r="E57" s="151" t="str">
        <f>CONCATENATE("Hinweis ",COUNTIF($D$1:D56,D57)+1)</f>
        <v>Hinweis 2</v>
      </c>
      <c r="F57" s="151" t="str">
        <f ca="1">IFERROR(IF(OR(AND(G57="",H57=""),AND(G57=0,H57=0),AND(G57=CONCATENATE(D57,": "),H57=""),AND(G57=CONCATENATE(D57,": "),H57=0)),"",MAX(F$1:F56)+1),"")</f>
        <v/>
      </c>
      <c r="G57" s="151" t="str">
        <f ca="1">IFERROR(CONCATENATE($D57,": ",INDIRECT(ADDRESS(COUNTIF($D$1:$D57,$D57)+3,COLUMN($AC56),4,1,$D57))),"")</f>
        <v xml:space="preserve">Fallzahlen Einrichtung: </v>
      </c>
      <c r="H57" s="151" t="str">
        <f ca="1">IFERROR(INDIRECT(ADDRESS(COUNTIF($D$1:$D57,$D57)+3,COLUMN($AD56),4,1,$D57)),"")</f>
        <v/>
      </c>
      <c r="I57" s="151" t="str">
        <f>CONCATENATE("Abweichung ",COUNTIF($D$1:D56,D57)+1)</f>
        <v>Abweichung 2</v>
      </c>
      <c r="J57" s="151" t="str">
        <f ca="1">IFERROR(IF(OR(AND(K57="",L57=""),AND(K57=0,L57=0),AND(K57=CONCATENATE($D57,": "),L57=""),AND(K57=CONCATENATE($D57,": "),L57=0)),"",MAX(J$1:J56)+1),"")</f>
        <v/>
      </c>
      <c r="K57" s="151" t="str">
        <f ca="1">IFERROR(CONCATENATE($D57,": ",INDIRECT(ADDRESS(COUNTIF($D$1:$D57,$D57)+3,COLUMN($AF56),4,1,$D57))),"")</f>
        <v xml:space="preserve">Fallzahlen Einrichtung: </v>
      </c>
      <c r="L57" s="151" t="str">
        <f ca="1">IFERROR(INDIRECT(ADDRESS(COUNTIF($D$1:$D57,$D57)+3,COLUMN($AG56),4,1,$D57)),"")</f>
        <v/>
      </c>
      <c r="M57" s="151"/>
      <c r="N57" s="151"/>
      <c r="O57" s="151" t="str">
        <f t="shared" si="1"/>
        <v>Hinweis 2</v>
      </c>
      <c r="P57" s="151" t="str">
        <f ca="1">IFERROR(IF(OR(AND(Q57="",R57=""),AND(Q57=0,R57=0),AND(Q57=CONCATENATE($D57,": "),R57=""),AND(Q57=CONCATENATE($D57,": "),R57=0)),"",MAX(P$1:P56)+1),"")</f>
        <v/>
      </c>
      <c r="Q57" s="151" t="str">
        <f ca="1">IFERROR(CONCATENATE($D57,": ",INDIRECT(ADDRESS(COUNTIF($D$1:$D57,$D57)+3,COLUMN($AI56),4,1,$D57))),"")</f>
        <v xml:space="preserve">Fallzahlen Einrichtung: </v>
      </c>
      <c r="R57" s="151" t="str">
        <f ca="1">IFERROR(INDIRECT(ADDRESS(COUNTIF($D$1:$D57,$D57)+3,COLUMN($AJ56),4,1,$D57)),"")</f>
        <v/>
      </c>
      <c r="S57" s="151" t="str">
        <f t="shared" si="2"/>
        <v>Abweichung 2</v>
      </c>
      <c r="T57" s="151" t="str">
        <f ca="1">IFERROR(IF(OR(AND(U57="",V57=""),AND(U57=0,V57=0),AND(U57=CONCATENATE($D57,": "),V57=""),AND(U57=CONCATENATE($D57,": "),V57=0)),"",MAX(T$1:T56)+1),"")</f>
        <v/>
      </c>
      <c r="U57" s="151" t="str">
        <f ca="1">IFERROR(CONCATENATE($D57,": ",INDIRECT(ADDRESS(COUNTIF($D$1:$D57,$D57)+3,COLUMN($AL56),4,1,$D57))),"")</f>
        <v xml:space="preserve">Fallzahlen Einrichtung: </v>
      </c>
      <c r="V57" s="151" t="str">
        <f ca="1">IFERROR(INDIRECT(ADDRESS(COUNTIF($D$1:$D57,$D57)+3,COLUMN($AM56),4,1,$D57)),"")</f>
        <v/>
      </c>
    </row>
    <row r="58" spans="4:22" x14ac:dyDescent="0.25">
      <c r="D58" s="151" t="str">
        <f t="shared" si="0"/>
        <v>Fallzahlen Einrichtung</v>
      </c>
      <c r="E58" s="151" t="str">
        <f>CONCATENATE("Hinweis ",COUNTIF($D$1:D57,D58)+1)</f>
        <v>Hinweis 3</v>
      </c>
      <c r="F58" s="151" t="str">
        <f ca="1">IFERROR(IF(OR(AND(G58="",H58=""),AND(G58=0,H58=0),AND(G58=CONCATENATE(D58,": "),H58=""),AND(G58=CONCATENATE(D58,": "),H58=0)),"",MAX(F$1:F57)+1),"")</f>
        <v/>
      </c>
      <c r="G58" s="151" t="str">
        <f ca="1">IFERROR(CONCATENATE($D58,": ",INDIRECT(ADDRESS(COUNTIF($D$1:$D58,$D58)+3,COLUMN($AC57),4,1,$D58))),"")</f>
        <v xml:space="preserve">Fallzahlen Einrichtung: </v>
      </c>
      <c r="H58" s="151" t="str">
        <f ca="1">IFERROR(INDIRECT(ADDRESS(COUNTIF($D$1:$D58,$D58)+3,COLUMN($AD57),4,1,$D58)),"")</f>
        <v/>
      </c>
      <c r="I58" s="151" t="str">
        <f>CONCATENATE("Abweichung ",COUNTIF($D$1:D57,D58)+1)</f>
        <v>Abweichung 3</v>
      </c>
      <c r="J58" s="151" t="str">
        <f ca="1">IFERROR(IF(OR(AND(K58="",L58=""),AND(K58=0,L58=0),AND(K58=CONCATENATE($D58,": "),L58=""),AND(K58=CONCATENATE($D58,": "),L58=0)),"",MAX(J$1:J57)+1),"")</f>
        <v/>
      </c>
      <c r="K58" s="151" t="str">
        <f ca="1">IFERROR(CONCATENATE($D58,": ",INDIRECT(ADDRESS(COUNTIF($D$1:$D58,$D58)+3,COLUMN($AF57),4,1,$D58))),"")</f>
        <v xml:space="preserve">Fallzahlen Einrichtung: </v>
      </c>
      <c r="L58" s="151" t="str">
        <f ca="1">IFERROR(INDIRECT(ADDRESS(COUNTIF($D$1:$D58,$D58)+3,COLUMN($AG57),4,1,$D58)),"")</f>
        <v/>
      </c>
      <c r="M58" s="151"/>
      <c r="N58" s="151"/>
      <c r="O58" s="151" t="str">
        <f t="shared" si="1"/>
        <v>Hinweis 3</v>
      </c>
      <c r="P58" s="151" t="str">
        <f ca="1">IFERROR(IF(OR(AND(Q58="",R58=""),AND(Q58=0,R58=0),AND(Q58=CONCATENATE($D58,": "),R58=""),AND(Q58=CONCATENATE($D58,": "),R58=0)),"",MAX(P$1:P57)+1),"")</f>
        <v/>
      </c>
      <c r="Q58" s="151" t="str">
        <f ca="1">IFERROR(CONCATENATE($D58,": ",INDIRECT(ADDRESS(COUNTIF($D$1:$D58,$D58)+3,COLUMN($AI57),4,1,$D58))),"")</f>
        <v xml:space="preserve">Fallzahlen Einrichtung: </v>
      </c>
      <c r="R58" s="151" t="str">
        <f ca="1">IFERROR(INDIRECT(ADDRESS(COUNTIF($D$1:$D58,$D58)+3,COLUMN($AJ57),4,1,$D58)),"")</f>
        <v/>
      </c>
      <c r="S58" s="151" t="str">
        <f t="shared" si="2"/>
        <v>Abweichung 3</v>
      </c>
      <c r="T58" s="151" t="str">
        <f ca="1">IFERROR(IF(OR(AND(U58="",V58=""),AND(U58=0,V58=0),AND(U58=CONCATENATE($D58,": "),V58=""),AND(U58=CONCATENATE($D58,": "),V58=0)),"",MAX(T$1:T57)+1),"")</f>
        <v/>
      </c>
      <c r="U58" s="151" t="str">
        <f ca="1">IFERROR(CONCATENATE($D58,": ",INDIRECT(ADDRESS(COUNTIF($D$1:$D58,$D58)+3,COLUMN($AL57),4,1,$D58))),"")</f>
        <v xml:space="preserve">Fallzahlen Einrichtung: </v>
      </c>
      <c r="V58" s="151" t="str">
        <f ca="1">IFERROR(INDIRECT(ADDRESS(COUNTIF($D$1:$D58,$D58)+3,COLUMN($AM57),4,1,$D58)),"")</f>
        <v/>
      </c>
    </row>
    <row r="59" spans="4:22" x14ac:dyDescent="0.25">
      <c r="D59" s="151" t="str">
        <f t="shared" si="0"/>
        <v>Fallzahlen Einrichtung</v>
      </c>
      <c r="E59" s="151" t="str">
        <f>CONCATENATE("Hinweis ",COUNTIF($D$1:D58,D59)+1)</f>
        <v>Hinweis 4</v>
      </c>
      <c r="F59" s="151" t="str">
        <f ca="1">IFERROR(IF(OR(AND(G59="",H59=""),AND(G59=0,H59=0),AND(G59=CONCATENATE(D59,": "),H59=""),AND(G59=CONCATENATE(D59,": "),H59=0)),"",MAX(F$1:F58)+1),"")</f>
        <v/>
      </c>
      <c r="G59" s="151" t="str">
        <f ca="1">IFERROR(CONCATENATE($D59,": ",INDIRECT(ADDRESS(COUNTIF($D$1:$D59,$D59)+3,COLUMN($AC58),4,1,$D59))),"")</f>
        <v xml:space="preserve">Fallzahlen Einrichtung: </v>
      </c>
      <c r="H59" s="151" t="str">
        <f ca="1">IFERROR(INDIRECT(ADDRESS(COUNTIF($D$1:$D59,$D59)+3,COLUMN($AD58),4,1,$D59)),"")</f>
        <v/>
      </c>
      <c r="I59" s="151" t="str">
        <f>CONCATENATE("Abweichung ",COUNTIF($D$1:D58,D59)+1)</f>
        <v>Abweichung 4</v>
      </c>
      <c r="J59" s="151" t="str">
        <f ca="1">IFERROR(IF(OR(AND(K59="",L59=""),AND(K59=0,L59=0),AND(K59=CONCATENATE($D59,": "),L59=""),AND(K59=CONCATENATE($D59,": "),L59=0)),"",MAX(J$1:J58)+1),"")</f>
        <v/>
      </c>
      <c r="K59" s="151" t="str">
        <f ca="1">IFERROR(CONCATENATE($D59,": ",INDIRECT(ADDRESS(COUNTIF($D$1:$D59,$D59)+3,COLUMN($AF58),4,1,$D59))),"")</f>
        <v xml:space="preserve">Fallzahlen Einrichtung: </v>
      </c>
      <c r="L59" s="151" t="str">
        <f ca="1">IFERROR(INDIRECT(ADDRESS(COUNTIF($D$1:$D59,$D59)+3,COLUMN($AG58),4,1,$D59)),"")</f>
        <v/>
      </c>
      <c r="M59" s="151"/>
      <c r="N59" s="151"/>
      <c r="O59" s="151" t="str">
        <f t="shared" si="1"/>
        <v>Hinweis 4</v>
      </c>
      <c r="P59" s="151" t="str">
        <f ca="1">IFERROR(IF(OR(AND(Q59="",R59=""),AND(Q59=0,R59=0),AND(Q59=CONCATENATE($D59,": "),R59=""),AND(Q59=CONCATENATE($D59,": "),R59=0)),"",MAX(P$1:P58)+1),"")</f>
        <v/>
      </c>
      <c r="Q59" s="151" t="str">
        <f ca="1">IFERROR(CONCATENATE($D59,": ",INDIRECT(ADDRESS(COUNTIF($D$1:$D59,$D59)+3,COLUMN($AI58),4,1,$D59))),"")</f>
        <v xml:space="preserve">Fallzahlen Einrichtung: </v>
      </c>
      <c r="R59" s="151" t="str">
        <f ca="1">IFERROR(INDIRECT(ADDRESS(COUNTIF($D$1:$D59,$D59)+3,COLUMN($AJ58),4,1,$D59)),"")</f>
        <v/>
      </c>
      <c r="S59" s="151" t="str">
        <f t="shared" si="2"/>
        <v>Abweichung 4</v>
      </c>
      <c r="T59" s="151" t="str">
        <f ca="1">IFERROR(IF(OR(AND(U59="",V59=""),AND(U59=0,V59=0),AND(U59=CONCATENATE($D59,": "),V59=""),AND(U59=CONCATENATE($D59,": "),V59=0)),"",MAX(T$1:T58)+1),"")</f>
        <v/>
      </c>
      <c r="U59" s="151" t="str">
        <f ca="1">IFERROR(CONCATENATE($D59,": ",INDIRECT(ADDRESS(COUNTIF($D$1:$D59,$D59)+3,COLUMN($AL58),4,1,$D59))),"")</f>
        <v xml:space="preserve">Fallzahlen Einrichtung: </v>
      </c>
      <c r="V59" s="151" t="str">
        <f ca="1">IFERROR(INDIRECT(ADDRESS(COUNTIF($D$1:$D59,$D59)+3,COLUMN($AM58),4,1,$D59)),"")</f>
        <v/>
      </c>
    </row>
    <row r="60" spans="4:22" x14ac:dyDescent="0.25">
      <c r="D60" s="151" t="str">
        <f t="shared" si="0"/>
        <v>Fallzahlen Einrichtung</v>
      </c>
      <c r="E60" s="151" t="str">
        <f>CONCATENATE("Hinweis ",COUNTIF($D$1:D59,D60)+1)</f>
        <v>Hinweis 5</v>
      </c>
      <c r="F60" s="151" t="str">
        <f ca="1">IFERROR(IF(OR(AND(G60="",H60=""),AND(G60=0,H60=0),AND(G60=CONCATENATE(D60,": "),H60=""),AND(G60=CONCATENATE(D60,": "),H60=0)),"",MAX(F$1:F59)+1),"")</f>
        <v/>
      </c>
      <c r="G60" s="151" t="str">
        <f ca="1">IFERROR(CONCATENATE($D60,": ",INDIRECT(ADDRESS(COUNTIF($D$1:$D60,$D60)+3,COLUMN($AC59),4,1,$D60))),"")</f>
        <v xml:space="preserve">Fallzahlen Einrichtung: </v>
      </c>
      <c r="H60" s="151" t="str">
        <f ca="1">IFERROR(INDIRECT(ADDRESS(COUNTIF($D$1:$D60,$D60)+3,COLUMN($AD59),4,1,$D60)),"")</f>
        <v/>
      </c>
      <c r="I60" s="151" t="str">
        <f>CONCATENATE("Abweichung ",COUNTIF($D$1:D59,D60)+1)</f>
        <v>Abweichung 5</v>
      </c>
      <c r="J60" s="151" t="str">
        <f ca="1">IFERROR(IF(OR(AND(K60="",L60=""),AND(K60=0,L60=0),AND(K60=CONCATENATE($D60,": "),L60=""),AND(K60=CONCATENATE($D60,": "),L60=0)),"",MAX(J$1:J59)+1),"")</f>
        <v/>
      </c>
      <c r="K60" s="151" t="str">
        <f ca="1">IFERROR(CONCATENATE($D60,": ",INDIRECT(ADDRESS(COUNTIF($D$1:$D60,$D60)+3,COLUMN($AF59),4,1,$D60))),"")</f>
        <v xml:space="preserve">Fallzahlen Einrichtung: </v>
      </c>
      <c r="L60" s="151" t="str">
        <f ca="1">IFERROR(INDIRECT(ADDRESS(COUNTIF($D$1:$D60,$D60)+3,COLUMN($AG59),4,1,$D60)),"")</f>
        <v/>
      </c>
      <c r="M60" s="151"/>
      <c r="N60" s="151"/>
      <c r="O60" s="151" t="str">
        <f t="shared" si="1"/>
        <v>Hinweis 5</v>
      </c>
      <c r="P60" s="151" t="str">
        <f ca="1">IFERROR(IF(OR(AND(Q60="",R60=""),AND(Q60=0,R60=0),AND(Q60=CONCATENATE($D60,": "),R60=""),AND(Q60=CONCATENATE($D60,": "),R60=0)),"",MAX(P$1:P59)+1),"")</f>
        <v/>
      </c>
      <c r="Q60" s="151" t="str">
        <f ca="1">IFERROR(CONCATENATE($D60,": ",INDIRECT(ADDRESS(COUNTIF($D$1:$D60,$D60)+3,COLUMN($AI59),4,1,$D60))),"")</f>
        <v xml:space="preserve">Fallzahlen Einrichtung: </v>
      </c>
      <c r="R60" s="151" t="str">
        <f ca="1">IFERROR(INDIRECT(ADDRESS(COUNTIF($D$1:$D60,$D60)+3,COLUMN($AJ59),4,1,$D60)),"")</f>
        <v/>
      </c>
      <c r="S60" s="151" t="str">
        <f t="shared" si="2"/>
        <v>Abweichung 5</v>
      </c>
      <c r="T60" s="151" t="str">
        <f ca="1">IFERROR(IF(OR(AND(U60="",V60=""),AND(U60=0,V60=0),AND(U60=CONCATENATE($D60,": "),V60=""),AND(U60=CONCATENATE($D60,": "),V60=0)),"",MAX(T$1:T59)+1),"")</f>
        <v/>
      </c>
      <c r="U60" s="151" t="str">
        <f ca="1">IFERROR(CONCATENATE($D60,": ",INDIRECT(ADDRESS(COUNTIF($D$1:$D60,$D60)+3,COLUMN($AL59),4,1,$D60))),"")</f>
        <v xml:space="preserve">Fallzahlen Einrichtung: </v>
      </c>
      <c r="V60" s="151" t="str">
        <f ca="1">IFERROR(INDIRECT(ADDRESS(COUNTIF($D$1:$D60,$D60)+3,COLUMN($AM59),4,1,$D60)),"")</f>
        <v/>
      </c>
    </row>
    <row r="61" spans="4:22" x14ac:dyDescent="0.25">
      <c r="D61" s="151" t="str">
        <f t="shared" si="0"/>
        <v>Fallzahlen Einrichtung</v>
      </c>
      <c r="E61" s="151" t="str">
        <f>CONCATENATE("Hinweis ",COUNTIF($D$1:D60,D61)+1)</f>
        <v>Hinweis 6</v>
      </c>
      <c r="F61" s="151" t="str">
        <f ca="1">IFERROR(IF(OR(AND(G61="",H61=""),AND(G61=0,H61=0),AND(G61=CONCATENATE(D61,": "),H61=""),AND(G61=CONCATENATE(D61,": "),H61=0)),"",MAX(F$1:F60)+1),"")</f>
        <v/>
      </c>
      <c r="G61" s="151" t="str">
        <f ca="1">IFERROR(CONCATENATE($D61,": ",INDIRECT(ADDRESS(COUNTIF($D$1:$D61,$D61)+3,COLUMN($AC60),4,1,$D61))),"")</f>
        <v xml:space="preserve">Fallzahlen Einrichtung: </v>
      </c>
      <c r="H61" s="151" t="str">
        <f ca="1">IFERROR(INDIRECT(ADDRESS(COUNTIF($D$1:$D61,$D61)+3,COLUMN($AD60),4,1,$D61)),"")</f>
        <v/>
      </c>
      <c r="I61" s="151" t="str">
        <f>CONCATENATE("Abweichung ",COUNTIF($D$1:D60,D61)+1)</f>
        <v>Abweichung 6</v>
      </c>
      <c r="J61" s="151" t="str">
        <f ca="1">IFERROR(IF(OR(AND(K61="",L61=""),AND(K61=0,L61=0),AND(K61=CONCATENATE($D61,": "),L61=""),AND(K61=CONCATENATE($D61,": "),L61=0)),"",MAX(J$1:J60)+1),"")</f>
        <v/>
      </c>
      <c r="K61" s="151" t="str">
        <f ca="1">IFERROR(CONCATENATE($D61,": ",INDIRECT(ADDRESS(COUNTIF($D$1:$D61,$D61)+3,COLUMN($AF60),4,1,$D61))),"")</f>
        <v xml:space="preserve">Fallzahlen Einrichtung: </v>
      </c>
      <c r="L61" s="151" t="str">
        <f ca="1">IFERROR(INDIRECT(ADDRESS(COUNTIF($D$1:$D61,$D61)+3,COLUMN($AG60),4,1,$D61)),"")</f>
        <v/>
      </c>
      <c r="M61" s="151"/>
      <c r="N61" s="151"/>
      <c r="O61" s="151" t="str">
        <f t="shared" si="1"/>
        <v>Hinweis 6</v>
      </c>
      <c r="P61" s="151" t="str">
        <f ca="1">IFERROR(IF(OR(AND(Q61="",R61=""),AND(Q61=0,R61=0),AND(Q61=CONCATENATE($D61,": "),R61=""),AND(Q61=CONCATENATE($D61,": "),R61=0)),"",MAX(P$1:P60)+1),"")</f>
        <v/>
      </c>
      <c r="Q61" s="151" t="str">
        <f ca="1">IFERROR(CONCATENATE($D61,": ",INDIRECT(ADDRESS(COUNTIF($D$1:$D61,$D61)+3,COLUMN($AI60),4,1,$D61))),"")</f>
        <v xml:space="preserve">Fallzahlen Einrichtung: </v>
      </c>
      <c r="R61" s="151" t="str">
        <f ca="1">IFERROR(INDIRECT(ADDRESS(COUNTIF($D$1:$D61,$D61)+3,COLUMN($AJ60),4,1,$D61)),"")</f>
        <v/>
      </c>
      <c r="S61" s="151" t="str">
        <f t="shared" si="2"/>
        <v>Abweichung 6</v>
      </c>
      <c r="T61" s="151" t="str">
        <f ca="1">IFERROR(IF(OR(AND(U61="",V61=""),AND(U61=0,V61=0),AND(U61=CONCATENATE($D61,": "),V61=""),AND(U61=CONCATENATE($D61,": "),V61=0)),"",MAX(T$1:T60)+1),"")</f>
        <v/>
      </c>
      <c r="U61" s="151" t="str">
        <f ca="1">IFERROR(CONCATENATE($D61,": ",INDIRECT(ADDRESS(COUNTIF($D$1:$D61,$D61)+3,COLUMN($AL60),4,1,$D61))),"")</f>
        <v xml:space="preserve">Fallzahlen Einrichtung: </v>
      </c>
      <c r="V61" s="151" t="str">
        <f ca="1">IFERROR(INDIRECT(ADDRESS(COUNTIF($D$1:$D61,$D61)+3,COLUMN($AM60),4,1,$D61)),"")</f>
        <v/>
      </c>
    </row>
    <row r="62" spans="4:22" x14ac:dyDescent="0.25">
      <c r="D62" s="151" t="str">
        <f t="shared" si="0"/>
        <v>Fallzahlen Einrichtung</v>
      </c>
      <c r="E62" s="151" t="str">
        <f>CONCATENATE("Hinweis ",COUNTIF($D$1:D61,D62)+1)</f>
        <v>Hinweis 7</v>
      </c>
      <c r="F62" s="151" t="str">
        <f ca="1">IFERROR(IF(OR(AND(G62="",H62=""),AND(G62=0,H62=0),AND(G62=CONCATENATE(D62,": "),H62=""),AND(G62=CONCATENATE(D62,": "),H62=0)),"",MAX(F$1:F61)+1),"")</f>
        <v/>
      </c>
      <c r="G62" s="151" t="str">
        <f ca="1">IFERROR(CONCATENATE($D62,": ",INDIRECT(ADDRESS(COUNTIF($D$1:$D62,$D62)+3,COLUMN($AC61),4,1,$D62))),"")</f>
        <v xml:space="preserve">Fallzahlen Einrichtung: </v>
      </c>
      <c r="H62" s="151" t="str">
        <f ca="1">IFERROR(INDIRECT(ADDRESS(COUNTIF($D$1:$D62,$D62)+3,COLUMN($AD61),4,1,$D62)),"")</f>
        <v/>
      </c>
      <c r="I62" s="151" t="str">
        <f>CONCATENATE("Abweichung ",COUNTIF($D$1:D61,D62)+1)</f>
        <v>Abweichung 7</v>
      </c>
      <c r="J62" s="151" t="str">
        <f ca="1">IFERROR(IF(OR(AND(K62="",L62=""),AND(K62=0,L62=0),AND(K62=CONCATENATE($D62,": "),L62=""),AND(K62=CONCATENATE($D62,": "),L62=0)),"",MAX(J$1:J61)+1),"")</f>
        <v/>
      </c>
      <c r="K62" s="151" t="str">
        <f ca="1">IFERROR(CONCATENATE($D62,": ",INDIRECT(ADDRESS(COUNTIF($D$1:$D62,$D62)+3,COLUMN($AF61),4,1,$D62))),"")</f>
        <v xml:space="preserve">Fallzahlen Einrichtung: </v>
      </c>
      <c r="L62" s="151" t="str">
        <f ca="1">IFERROR(INDIRECT(ADDRESS(COUNTIF($D$1:$D62,$D62)+3,COLUMN($AG61),4,1,$D62)),"")</f>
        <v/>
      </c>
      <c r="M62" s="151"/>
      <c r="N62" s="151"/>
      <c r="O62" s="151" t="str">
        <f t="shared" si="1"/>
        <v>Hinweis 7</v>
      </c>
      <c r="P62" s="151" t="str">
        <f ca="1">IFERROR(IF(OR(AND(Q62="",R62=""),AND(Q62=0,R62=0),AND(Q62=CONCATENATE($D62,": "),R62=""),AND(Q62=CONCATENATE($D62,": "),R62=0)),"",MAX(P$1:P61)+1),"")</f>
        <v/>
      </c>
      <c r="Q62" s="151" t="str">
        <f ca="1">IFERROR(CONCATENATE($D62,": ",INDIRECT(ADDRESS(COUNTIF($D$1:$D62,$D62)+3,COLUMN($AI61),4,1,$D62))),"")</f>
        <v xml:space="preserve">Fallzahlen Einrichtung: </v>
      </c>
      <c r="R62" s="151" t="str">
        <f ca="1">IFERROR(INDIRECT(ADDRESS(COUNTIF($D$1:$D62,$D62)+3,COLUMN($AJ61),4,1,$D62)),"")</f>
        <v/>
      </c>
      <c r="S62" s="151" t="str">
        <f t="shared" si="2"/>
        <v>Abweichung 7</v>
      </c>
      <c r="T62" s="151" t="str">
        <f ca="1">IFERROR(IF(OR(AND(U62="",V62=""),AND(U62=0,V62=0),AND(U62=CONCATENATE($D62,": "),V62=""),AND(U62=CONCATENATE($D62,": "),V62=0)),"",MAX(T$1:T61)+1),"")</f>
        <v/>
      </c>
      <c r="U62" s="151" t="str">
        <f ca="1">IFERROR(CONCATENATE($D62,": ",INDIRECT(ADDRESS(COUNTIF($D$1:$D62,$D62)+3,COLUMN($AL61),4,1,$D62))),"")</f>
        <v xml:space="preserve">Fallzahlen Einrichtung: </v>
      </c>
      <c r="V62" s="151" t="str">
        <f ca="1">IFERROR(INDIRECT(ADDRESS(COUNTIF($D$1:$D62,$D62)+3,COLUMN($AM61),4,1,$D62)),"")</f>
        <v/>
      </c>
    </row>
    <row r="63" spans="4:22" x14ac:dyDescent="0.25">
      <c r="D63" s="151" t="str">
        <f t="shared" si="0"/>
        <v>Fallzahlen Einrichtung</v>
      </c>
      <c r="E63" s="151" t="str">
        <f>CONCATENATE("Hinweis ",COUNTIF($D$1:D62,D63)+1)</f>
        <v>Hinweis 8</v>
      </c>
      <c r="F63" s="151" t="str">
        <f ca="1">IFERROR(IF(OR(AND(G63="",H63=""),AND(G63=0,H63=0),AND(G63=CONCATENATE(D63,": "),H63=""),AND(G63=CONCATENATE(D63,": "),H63=0)),"",MAX(F$1:F62)+1),"")</f>
        <v/>
      </c>
      <c r="G63" s="151" t="str">
        <f ca="1">IFERROR(CONCATENATE($D63,": ",INDIRECT(ADDRESS(COUNTIF($D$1:$D63,$D63)+3,COLUMN($AC62),4,1,$D63))),"")</f>
        <v xml:space="preserve">Fallzahlen Einrichtung: </v>
      </c>
      <c r="H63" s="151" t="str">
        <f ca="1">IFERROR(INDIRECT(ADDRESS(COUNTIF($D$1:$D63,$D63)+3,COLUMN($AD62),4,1,$D63)),"")</f>
        <v/>
      </c>
      <c r="I63" s="151" t="str">
        <f>CONCATENATE("Abweichung ",COUNTIF($D$1:D62,D63)+1)</f>
        <v>Abweichung 8</v>
      </c>
      <c r="J63" s="151" t="str">
        <f ca="1">IFERROR(IF(OR(AND(K63="",L63=""),AND(K63=0,L63=0),AND(K63=CONCATENATE($D63,": "),L63=""),AND(K63=CONCATENATE($D63,": "),L63=0)),"",MAX(J$1:J62)+1),"")</f>
        <v/>
      </c>
      <c r="K63" s="151" t="str">
        <f ca="1">IFERROR(CONCATENATE($D63,": ",INDIRECT(ADDRESS(COUNTIF($D$1:$D63,$D63)+3,COLUMN($AF62),4,1,$D63))),"")</f>
        <v xml:space="preserve">Fallzahlen Einrichtung: </v>
      </c>
      <c r="L63" s="151" t="str">
        <f ca="1">IFERROR(INDIRECT(ADDRESS(COUNTIF($D$1:$D63,$D63)+3,COLUMN($AG62),4,1,$D63)),"")</f>
        <v/>
      </c>
      <c r="M63" s="151"/>
      <c r="N63" s="151"/>
      <c r="O63" s="151" t="str">
        <f t="shared" si="1"/>
        <v>Hinweis 8</v>
      </c>
      <c r="P63" s="151" t="str">
        <f ca="1">IFERROR(IF(OR(AND(Q63="",R63=""),AND(Q63=0,R63=0),AND(Q63=CONCATENATE($D63,": "),R63=""),AND(Q63=CONCATENATE($D63,": "),R63=0)),"",MAX(P$1:P62)+1),"")</f>
        <v/>
      </c>
      <c r="Q63" s="151" t="str">
        <f ca="1">IFERROR(CONCATENATE($D63,": ",INDIRECT(ADDRESS(COUNTIF($D$1:$D63,$D63)+3,COLUMN($AI62),4,1,$D63))),"")</f>
        <v xml:space="preserve">Fallzahlen Einrichtung: </v>
      </c>
      <c r="R63" s="151" t="str">
        <f ca="1">IFERROR(INDIRECT(ADDRESS(COUNTIF($D$1:$D63,$D63)+3,COLUMN($AJ62),4,1,$D63)),"")</f>
        <v/>
      </c>
      <c r="S63" s="151" t="str">
        <f t="shared" si="2"/>
        <v>Abweichung 8</v>
      </c>
      <c r="T63" s="151" t="str">
        <f ca="1">IFERROR(IF(OR(AND(U63="",V63=""),AND(U63=0,V63=0),AND(U63=CONCATENATE($D63,": "),V63=""),AND(U63=CONCATENATE($D63,": "),V63=0)),"",MAX(T$1:T62)+1),"")</f>
        <v/>
      </c>
      <c r="U63" s="151" t="str">
        <f ca="1">IFERROR(CONCATENATE($D63,": ",INDIRECT(ADDRESS(COUNTIF($D$1:$D63,$D63)+3,COLUMN($AL62),4,1,$D63))),"")</f>
        <v xml:space="preserve">Fallzahlen Einrichtung: </v>
      </c>
      <c r="V63" s="151" t="str">
        <f ca="1">IFERROR(INDIRECT(ADDRESS(COUNTIF($D$1:$D63,$D63)+3,COLUMN($AM62),4,1,$D63)),"")</f>
        <v/>
      </c>
    </row>
    <row r="64" spans="4:22" x14ac:dyDescent="0.25">
      <c r="D64" s="151" t="str">
        <f t="shared" si="0"/>
        <v>Fallzahlen Einrichtung</v>
      </c>
      <c r="E64" s="151" t="str">
        <f>CONCATENATE("Hinweis ",COUNTIF($D$1:D63,D64)+1)</f>
        <v>Hinweis 9</v>
      </c>
      <c r="F64" s="151" t="str">
        <f ca="1">IFERROR(IF(OR(AND(G64="",H64=""),AND(G64=0,H64=0),AND(G64=CONCATENATE(D64,": "),H64=""),AND(G64=CONCATENATE(D64,": "),H64=0)),"",MAX(F$1:F63)+1),"")</f>
        <v/>
      </c>
      <c r="G64" s="151" t="str">
        <f ca="1">IFERROR(CONCATENATE($D64,": ",INDIRECT(ADDRESS(COUNTIF($D$1:$D64,$D64)+3,COLUMN($AC63),4,1,$D64))),"")</f>
        <v xml:space="preserve">Fallzahlen Einrichtung: </v>
      </c>
      <c r="H64" s="151" t="str">
        <f ca="1">IFERROR(INDIRECT(ADDRESS(COUNTIF($D$1:$D64,$D64)+3,COLUMN($AD63),4,1,$D64)),"")</f>
        <v/>
      </c>
      <c r="I64" s="151" t="str">
        <f>CONCATENATE("Abweichung ",COUNTIF($D$1:D63,D64)+1)</f>
        <v>Abweichung 9</v>
      </c>
      <c r="J64" s="151" t="str">
        <f ca="1">IFERROR(IF(OR(AND(K64="",L64=""),AND(K64=0,L64=0),AND(K64=CONCATENATE($D64,": "),L64=""),AND(K64=CONCATENATE($D64,": "),L64=0)),"",MAX(J$1:J63)+1),"")</f>
        <v/>
      </c>
      <c r="K64" s="151" t="str">
        <f ca="1">IFERROR(CONCATENATE($D64,": ",INDIRECT(ADDRESS(COUNTIF($D$1:$D64,$D64)+3,COLUMN($AF63),4,1,$D64))),"")</f>
        <v xml:space="preserve">Fallzahlen Einrichtung: </v>
      </c>
      <c r="L64" s="151" t="str">
        <f ca="1">IFERROR(INDIRECT(ADDRESS(COUNTIF($D$1:$D64,$D64)+3,COLUMN($AG63),4,1,$D64)),"")</f>
        <v/>
      </c>
      <c r="M64" s="151"/>
      <c r="N64" s="151"/>
      <c r="O64" s="151" t="str">
        <f t="shared" si="1"/>
        <v>Hinweis 9</v>
      </c>
      <c r="P64" s="151" t="str">
        <f ca="1">IFERROR(IF(OR(AND(Q64="",R64=""),AND(Q64=0,R64=0),AND(Q64=CONCATENATE($D64,": "),R64=""),AND(Q64=CONCATENATE($D64,": "),R64=0)),"",MAX(P$1:P63)+1),"")</f>
        <v/>
      </c>
      <c r="Q64" s="151" t="str">
        <f ca="1">IFERROR(CONCATENATE($D64,": ",INDIRECT(ADDRESS(COUNTIF($D$1:$D64,$D64)+3,COLUMN($AI63),4,1,$D64))),"")</f>
        <v xml:space="preserve">Fallzahlen Einrichtung: </v>
      </c>
      <c r="R64" s="151" t="str">
        <f ca="1">IFERROR(INDIRECT(ADDRESS(COUNTIF($D$1:$D64,$D64)+3,COLUMN($AJ63),4,1,$D64)),"")</f>
        <v/>
      </c>
      <c r="S64" s="151" t="str">
        <f t="shared" si="2"/>
        <v>Abweichung 9</v>
      </c>
      <c r="T64" s="151" t="str">
        <f ca="1">IFERROR(IF(OR(AND(U64="",V64=""),AND(U64=0,V64=0),AND(U64=CONCATENATE($D64,": "),V64=""),AND(U64=CONCATENATE($D64,": "),V64=0)),"",MAX(T$1:T63)+1),"")</f>
        <v/>
      </c>
      <c r="U64" s="151" t="str">
        <f ca="1">IFERROR(CONCATENATE($D64,": ",INDIRECT(ADDRESS(COUNTIF($D$1:$D64,$D64)+3,COLUMN($AL63),4,1,$D64))),"")</f>
        <v xml:space="preserve">Fallzahlen Einrichtung: </v>
      </c>
      <c r="V64" s="151" t="str">
        <f ca="1">IFERROR(INDIRECT(ADDRESS(COUNTIF($D$1:$D64,$D64)+3,COLUMN($AM63),4,1,$D64)),"")</f>
        <v/>
      </c>
    </row>
    <row r="65" spans="4:22" x14ac:dyDescent="0.25">
      <c r="D65" s="151" t="str">
        <f t="shared" si="0"/>
        <v>Fallzahlen Einrichtung</v>
      </c>
      <c r="E65" s="151" t="str">
        <f>CONCATENATE("Hinweis ",COUNTIF($D$1:D64,D65)+1)</f>
        <v>Hinweis 10</v>
      </c>
      <c r="F65" s="151" t="str">
        <f ca="1">IFERROR(IF(OR(AND(G65="",H65=""),AND(G65=0,H65=0),AND(G65=CONCATENATE(D65,": "),H65=""),AND(G65=CONCATENATE(D65,": "),H65=0)),"",MAX(F$1:F64)+1),"")</f>
        <v/>
      </c>
      <c r="G65" s="151" t="str">
        <f ca="1">IFERROR(CONCATENATE($D65,": ",INDIRECT(ADDRESS(COUNTIF($D$1:$D65,$D65)+3,COLUMN($AC64),4,1,$D65))),"")</f>
        <v xml:space="preserve">Fallzahlen Einrichtung: </v>
      </c>
      <c r="H65" s="151" t="str">
        <f ca="1">IFERROR(INDIRECT(ADDRESS(COUNTIF($D$1:$D65,$D65)+3,COLUMN($AD64),4,1,$D65)),"")</f>
        <v/>
      </c>
      <c r="I65" s="151" t="str">
        <f>CONCATENATE("Abweichung ",COUNTIF($D$1:D64,D65)+1)</f>
        <v>Abweichung 10</v>
      </c>
      <c r="J65" s="151" t="str">
        <f ca="1">IFERROR(IF(OR(AND(K65="",L65=""),AND(K65=0,L65=0),AND(K65=CONCATENATE($D65,": "),L65=""),AND(K65=CONCATENATE($D65,": "),L65=0)),"",MAX(J$1:J64)+1),"")</f>
        <v/>
      </c>
      <c r="K65" s="151" t="str">
        <f ca="1">IFERROR(CONCATENATE($D65,": ",INDIRECT(ADDRESS(COUNTIF($D$1:$D65,$D65)+3,COLUMN($AF64),4,1,$D65))),"")</f>
        <v xml:space="preserve">Fallzahlen Einrichtung: </v>
      </c>
      <c r="L65" s="151" t="str">
        <f ca="1">IFERROR(INDIRECT(ADDRESS(COUNTIF($D$1:$D65,$D65)+3,COLUMN($AG64),4,1,$D65)),"")</f>
        <v/>
      </c>
      <c r="M65" s="151"/>
      <c r="N65" s="151"/>
      <c r="O65" s="151" t="str">
        <f t="shared" si="1"/>
        <v>Hinweis 10</v>
      </c>
      <c r="P65" s="151" t="str">
        <f ca="1">IFERROR(IF(OR(AND(Q65="",R65=""),AND(Q65=0,R65=0),AND(Q65=CONCATENATE($D65,": "),R65=""),AND(Q65=CONCATENATE($D65,": "),R65=0)),"",MAX(P$1:P64)+1),"")</f>
        <v/>
      </c>
      <c r="Q65" s="151" t="str">
        <f ca="1">IFERROR(CONCATENATE($D65,": ",INDIRECT(ADDRESS(COUNTIF($D$1:$D65,$D65)+3,COLUMN($AI64),4,1,$D65))),"")</f>
        <v xml:space="preserve">Fallzahlen Einrichtung: </v>
      </c>
      <c r="R65" s="151" t="str">
        <f ca="1">IFERROR(INDIRECT(ADDRESS(COUNTIF($D$1:$D65,$D65)+3,COLUMN($AJ64),4,1,$D65)),"")</f>
        <v/>
      </c>
      <c r="S65" s="151" t="str">
        <f t="shared" si="2"/>
        <v>Abweichung 10</v>
      </c>
      <c r="T65" s="151" t="str">
        <f ca="1">IFERROR(IF(OR(AND(U65="",V65=""),AND(U65=0,V65=0),AND(U65=CONCATENATE($D65,": "),V65=""),AND(U65=CONCATENATE($D65,": "),V65=0)),"",MAX(T$1:T64)+1),"")</f>
        <v/>
      </c>
      <c r="U65" s="151" t="str">
        <f ca="1">IFERROR(CONCATENATE($D65,": ",INDIRECT(ADDRESS(COUNTIF($D$1:$D65,$D65)+3,COLUMN($AL64),4,1,$D65))),"")</f>
        <v xml:space="preserve">Fallzahlen Einrichtung: </v>
      </c>
      <c r="V65" s="151" t="str">
        <f ca="1">IFERROR(INDIRECT(ADDRESS(COUNTIF($D$1:$D65,$D65)+3,COLUMN($AM64),4,1,$D65)),"")</f>
        <v/>
      </c>
    </row>
    <row r="66" spans="4:22" x14ac:dyDescent="0.25">
      <c r="D66" s="151" t="str">
        <f t="shared" si="0"/>
        <v>Fallzahlen Einrichtung</v>
      </c>
      <c r="E66" s="151" t="str">
        <f>CONCATENATE("Hinweis ",COUNTIF($D$1:D65,D66)+1)</f>
        <v>Hinweis 11</v>
      </c>
      <c r="F66" s="151" t="str">
        <f ca="1">IFERROR(IF(OR(AND(G66="",H66=""),AND(G66=0,H66=0),AND(G66=CONCATENATE(D66,": "),H66=""),AND(G66=CONCATENATE(D66,": "),H66=0)),"",MAX(F$1:F65)+1),"")</f>
        <v/>
      </c>
      <c r="G66" s="151" t="str">
        <f ca="1">IFERROR(CONCATENATE($D66,": ",INDIRECT(ADDRESS(COUNTIF($D$1:$D66,$D66)+3,COLUMN($AC65),4,1,$D66))),"")</f>
        <v xml:space="preserve">Fallzahlen Einrichtung: </v>
      </c>
      <c r="H66" s="151">
        <f ca="1">IFERROR(INDIRECT(ADDRESS(COUNTIF($D$1:$D66,$D66)+3,COLUMN($AD65),4,1,$D66)),"")</f>
        <v>0</v>
      </c>
      <c r="I66" s="151" t="str">
        <f>CONCATENATE("Abweichung ",COUNTIF($D$1:D65,D66)+1)</f>
        <v>Abweichung 11</v>
      </c>
      <c r="J66" s="151" t="str">
        <f ca="1">IFERROR(IF(OR(AND(K66="",L66=""),AND(K66=0,L66=0),AND(K66=CONCATENATE($D66,": "),L66=""),AND(K66=CONCATENATE($D66,": "),L66=0)),"",MAX(J$1:J65)+1),"")</f>
        <v/>
      </c>
      <c r="K66" s="151" t="str">
        <f ca="1">IFERROR(CONCATENATE($D66,": ",INDIRECT(ADDRESS(COUNTIF($D$1:$D66,$D66)+3,COLUMN($AF65),4,1,$D66))),"")</f>
        <v xml:space="preserve">Fallzahlen Einrichtung: </v>
      </c>
      <c r="L66" s="151">
        <f ca="1">IFERROR(INDIRECT(ADDRESS(COUNTIF($D$1:$D66,$D66)+3,COLUMN($AG65),4,1,$D66)),"")</f>
        <v>0</v>
      </c>
      <c r="M66" s="151"/>
      <c r="N66" s="151"/>
      <c r="O66" s="151" t="str">
        <f t="shared" si="1"/>
        <v>Hinweis 11</v>
      </c>
      <c r="P66" s="151" t="str">
        <f ca="1">IFERROR(IF(OR(AND(Q66="",R66=""),AND(Q66=0,R66=0),AND(Q66=CONCATENATE($D66,": "),R66=""),AND(Q66=CONCATENATE($D66,": "),R66=0)),"",MAX(P$1:P65)+1),"")</f>
        <v/>
      </c>
      <c r="Q66" s="151" t="str">
        <f ca="1">IFERROR(CONCATENATE($D66,": ",INDIRECT(ADDRESS(COUNTIF($D$1:$D66,$D66)+3,COLUMN($AI65),4,1,$D66))),"")</f>
        <v xml:space="preserve">Fallzahlen Einrichtung: </v>
      </c>
      <c r="R66" s="151">
        <f ca="1">IFERROR(INDIRECT(ADDRESS(COUNTIF($D$1:$D66,$D66)+3,COLUMN($AJ65),4,1,$D66)),"")</f>
        <v>0</v>
      </c>
      <c r="S66" s="151" t="str">
        <f t="shared" si="2"/>
        <v>Abweichung 11</v>
      </c>
      <c r="T66" s="151" t="str">
        <f ca="1">IFERROR(IF(OR(AND(U66="",V66=""),AND(U66=0,V66=0),AND(U66=CONCATENATE($D66,": "),V66=""),AND(U66=CONCATENATE($D66,": "),V66=0)),"",MAX(T$1:T65)+1),"")</f>
        <v/>
      </c>
      <c r="U66" s="151" t="str">
        <f ca="1">IFERROR(CONCATENATE($D66,": ",INDIRECT(ADDRESS(COUNTIF($D$1:$D66,$D66)+3,COLUMN($AL65),4,1,$D66))),"")</f>
        <v xml:space="preserve">Fallzahlen Einrichtung: </v>
      </c>
      <c r="V66" s="151">
        <f ca="1">IFERROR(INDIRECT(ADDRESS(COUNTIF($D$1:$D66,$D66)+3,COLUMN($AM65),4,1,$D66)),"")</f>
        <v>0</v>
      </c>
    </row>
    <row r="67" spans="4:22" x14ac:dyDescent="0.25">
      <c r="D67" s="151" t="str">
        <f t="shared" ref="D67:D130" si="3">VLOOKUP(ROUNDUP((ROW(D67)-1)/$C$2,0),$A$2:$B$15,2,0)</f>
        <v>Fallzahlen Einrichtung</v>
      </c>
      <c r="E67" s="151" t="str">
        <f>CONCATENATE("Hinweis ",COUNTIF($D$1:D66,D67)+1)</f>
        <v>Hinweis 12</v>
      </c>
      <c r="F67" s="151" t="str">
        <f ca="1">IFERROR(IF(OR(AND(G67="",H67=""),AND(G67=0,H67=0),AND(G67=CONCATENATE(D67,": "),H67=""),AND(G67=CONCATENATE(D67,": "),H67=0)),"",MAX(F$1:F66)+1),"")</f>
        <v/>
      </c>
      <c r="G67" s="151" t="str">
        <f ca="1">IFERROR(CONCATENATE($D67,": ",INDIRECT(ADDRESS(COUNTIF($D$1:$D67,$D67)+3,COLUMN($AC66),4,1,$D67))),"")</f>
        <v xml:space="preserve">Fallzahlen Einrichtung: </v>
      </c>
      <c r="H67" s="151">
        <f ca="1">IFERROR(INDIRECT(ADDRESS(COUNTIF($D$1:$D67,$D67)+3,COLUMN($AD66),4,1,$D67)),"")</f>
        <v>0</v>
      </c>
      <c r="I67" s="151" t="str">
        <f>CONCATENATE("Abweichung ",COUNTIF($D$1:D66,D67)+1)</f>
        <v>Abweichung 12</v>
      </c>
      <c r="J67" s="151" t="str">
        <f ca="1">IFERROR(IF(OR(AND(K67="",L67=""),AND(K67=0,L67=0),AND(K67=CONCATENATE($D67,": "),L67=""),AND(K67=CONCATENATE($D67,": "),L67=0)),"",MAX(J$1:J66)+1),"")</f>
        <v/>
      </c>
      <c r="K67" s="151" t="str">
        <f ca="1">IFERROR(CONCATENATE($D67,": ",INDIRECT(ADDRESS(COUNTIF($D$1:$D67,$D67)+3,COLUMN($AF66),4,1,$D67))),"")</f>
        <v xml:space="preserve">Fallzahlen Einrichtung: </v>
      </c>
      <c r="L67" s="151">
        <f ca="1">IFERROR(INDIRECT(ADDRESS(COUNTIF($D$1:$D67,$D67)+3,COLUMN($AG66),4,1,$D67)),"")</f>
        <v>0</v>
      </c>
      <c r="M67" s="151"/>
      <c r="N67" s="151"/>
      <c r="O67" s="151" t="str">
        <f t="shared" ref="O67:O130" si="4">E67</f>
        <v>Hinweis 12</v>
      </c>
      <c r="P67" s="151" t="str">
        <f ca="1">IFERROR(IF(OR(AND(Q67="",R67=""),AND(Q67=0,R67=0),AND(Q67=CONCATENATE($D67,": "),R67=""),AND(Q67=CONCATENATE($D67,": "),R67=0)),"",MAX(P$1:P66)+1),"")</f>
        <v/>
      </c>
      <c r="Q67" s="151" t="str">
        <f ca="1">IFERROR(CONCATENATE($D67,": ",INDIRECT(ADDRESS(COUNTIF($D$1:$D67,$D67)+3,COLUMN($AI66),4,1,$D67))),"")</f>
        <v xml:space="preserve">Fallzahlen Einrichtung: </v>
      </c>
      <c r="R67" s="151">
        <f ca="1">IFERROR(INDIRECT(ADDRESS(COUNTIF($D$1:$D67,$D67)+3,COLUMN($AJ66),4,1,$D67)),"")</f>
        <v>0</v>
      </c>
      <c r="S67" s="151" t="str">
        <f t="shared" ref="S67:S130" si="5">I67</f>
        <v>Abweichung 12</v>
      </c>
      <c r="T67" s="151" t="str">
        <f ca="1">IFERROR(IF(OR(AND(U67="",V67=""),AND(U67=0,V67=0),AND(U67=CONCATENATE($D67,": "),V67=""),AND(U67=CONCATENATE($D67,": "),V67=0)),"",MAX(T$1:T66)+1),"")</f>
        <v/>
      </c>
      <c r="U67" s="151" t="str">
        <f ca="1">IFERROR(CONCATENATE($D67,": ",INDIRECT(ADDRESS(COUNTIF($D$1:$D67,$D67)+3,COLUMN($AL66),4,1,$D67))),"")</f>
        <v xml:space="preserve">Fallzahlen Einrichtung: </v>
      </c>
      <c r="V67" s="151">
        <f ca="1">IFERROR(INDIRECT(ADDRESS(COUNTIF($D$1:$D67,$D67)+3,COLUMN($AM66),4,1,$D67)),"")</f>
        <v>0</v>
      </c>
    </row>
    <row r="68" spans="4:22" x14ac:dyDescent="0.25">
      <c r="D68" s="151" t="str">
        <f t="shared" si="3"/>
        <v>Fallzahlen Einrichtung</v>
      </c>
      <c r="E68" s="151" t="str">
        <f>CONCATENATE("Hinweis ",COUNTIF($D$1:D67,D68)+1)</f>
        <v>Hinweis 13</v>
      </c>
      <c r="F68" s="151" t="str">
        <f ca="1">IFERROR(IF(OR(AND(G68="",H68=""),AND(G68=0,H68=0),AND(G68=CONCATENATE(D68,": "),H68=""),AND(G68=CONCATENATE(D68,": "),H68=0)),"",MAX(F$1:F67)+1),"")</f>
        <v/>
      </c>
      <c r="G68" s="151" t="str">
        <f ca="1">IFERROR(CONCATENATE($D68,": ",INDIRECT(ADDRESS(COUNTIF($D$1:$D68,$D68)+3,COLUMN($AC67),4,1,$D68))),"")</f>
        <v xml:space="preserve">Fallzahlen Einrichtung: </v>
      </c>
      <c r="H68" s="151">
        <f ca="1">IFERROR(INDIRECT(ADDRESS(COUNTIF($D$1:$D68,$D68)+3,COLUMN($AD67),4,1,$D68)),"")</f>
        <v>0</v>
      </c>
      <c r="I68" s="151" t="str">
        <f>CONCATENATE("Abweichung ",COUNTIF($D$1:D67,D68)+1)</f>
        <v>Abweichung 13</v>
      </c>
      <c r="J68" s="151" t="str">
        <f ca="1">IFERROR(IF(OR(AND(K68="",L68=""),AND(K68=0,L68=0),AND(K68=CONCATENATE($D68,": "),L68=""),AND(K68=CONCATENATE($D68,": "),L68=0)),"",MAX(J$1:J67)+1),"")</f>
        <v/>
      </c>
      <c r="K68" s="151" t="str">
        <f ca="1">IFERROR(CONCATENATE($D68,": ",INDIRECT(ADDRESS(COUNTIF($D$1:$D68,$D68)+3,COLUMN($AF67),4,1,$D68))),"")</f>
        <v xml:space="preserve">Fallzahlen Einrichtung: </v>
      </c>
      <c r="L68" s="151">
        <f ca="1">IFERROR(INDIRECT(ADDRESS(COUNTIF($D$1:$D68,$D68)+3,COLUMN($AG67),4,1,$D68)),"")</f>
        <v>0</v>
      </c>
      <c r="M68" s="151"/>
      <c r="N68" s="151"/>
      <c r="O68" s="151" t="str">
        <f t="shared" si="4"/>
        <v>Hinweis 13</v>
      </c>
      <c r="P68" s="151" t="str">
        <f ca="1">IFERROR(IF(OR(AND(Q68="",R68=""),AND(Q68=0,R68=0),AND(Q68=CONCATENATE($D68,": "),R68=""),AND(Q68=CONCATENATE($D68,": "),R68=0)),"",MAX(P$1:P67)+1),"")</f>
        <v/>
      </c>
      <c r="Q68" s="151" t="str">
        <f ca="1">IFERROR(CONCATENATE($D68,": ",INDIRECT(ADDRESS(COUNTIF($D$1:$D68,$D68)+3,COLUMN($AI67),4,1,$D68))),"")</f>
        <v xml:space="preserve">Fallzahlen Einrichtung: </v>
      </c>
      <c r="R68" s="151">
        <f ca="1">IFERROR(INDIRECT(ADDRESS(COUNTIF($D$1:$D68,$D68)+3,COLUMN($AJ67),4,1,$D68)),"")</f>
        <v>0</v>
      </c>
      <c r="S68" s="151" t="str">
        <f t="shared" si="5"/>
        <v>Abweichung 13</v>
      </c>
      <c r="T68" s="151" t="str">
        <f ca="1">IFERROR(IF(OR(AND(U68="",V68=""),AND(U68=0,V68=0),AND(U68=CONCATENATE($D68,": "),V68=""),AND(U68=CONCATENATE($D68,": "),V68=0)),"",MAX(T$1:T67)+1),"")</f>
        <v/>
      </c>
      <c r="U68" s="151" t="str">
        <f ca="1">IFERROR(CONCATENATE($D68,": ",INDIRECT(ADDRESS(COUNTIF($D$1:$D68,$D68)+3,COLUMN($AL67),4,1,$D68))),"")</f>
        <v xml:space="preserve">Fallzahlen Einrichtung: </v>
      </c>
      <c r="V68" s="151">
        <f ca="1">IFERROR(INDIRECT(ADDRESS(COUNTIF($D$1:$D68,$D68)+3,COLUMN($AM67),4,1,$D68)),"")</f>
        <v>0</v>
      </c>
    </row>
    <row r="69" spans="4:22" x14ac:dyDescent="0.25">
      <c r="D69" s="151" t="str">
        <f t="shared" si="3"/>
        <v>Fallzahlen Einrichtung</v>
      </c>
      <c r="E69" s="151" t="str">
        <f>CONCATENATE("Hinweis ",COUNTIF($D$1:D68,D69)+1)</f>
        <v>Hinweis 14</v>
      </c>
      <c r="F69" s="151" t="str">
        <f ca="1">IFERROR(IF(OR(AND(G69="",H69=""),AND(G69=0,H69=0),AND(G69=CONCATENATE(D69,": "),H69=""),AND(G69=CONCATENATE(D69,": "),H69=0)),"",MAX(F$1:F68)+1),"")</f>
        <v/>
      </c>
      <c r="G69" s="151" t="str">
        <f ca="1">IFERROR(CONCATENATE($D69,": ",INDIRECT(ADDRESS(COUNTIF($D$1:$D69,$D69)+3,COLUMN($AC68),4,1,$D69))),"")</f>
        <v xml:space="preserve">Fallzahlen Einrichtung: </v>
      </c>
      <c r="H69" s="151">
        <f ca="1">IFERROR(INDIRECT(ADDRESS(COUNTIF($D$1:$D69,$D69)+3,COLUMN($AD68),4,1,$D69)),"")</f>
        <v>0</v>
      </c>
      <c r="I69" s="151" t="str">
        <f>CONCATENATE("Abweichung ",COUNTIF($D$1:D68,D69)+1)</f>
        <v>Abweichung 14</v>
      </c>
      <c r="J69" s="151" t="str">
        <f ca="1">IFERROR(IF(OR(AND(K69="",L69=""),AND(K69=0,L69=0),AND(K69=CONCATENATE($D69,": "),L69=""),AND(K69=CONCATENATE($D69,": "),L69=0)),"",MAX(J$1:J68)+1),"")</f>
        <v/>
      </c>
      <c r="K69" s="151" t="str">
        <f ca="1">IFERROR(CONCATENATE($D69,": ",INDIRECT(ADDRESS(COUNTIF($D$1:$D69,$D69)+3,COLUMN($AF68),4,1,$D69))),"")</f>
        <v xml:space="preserve">Fallzahlen Einrichtung: </v>
      </c>
      <c r="L69" s="151">
        <f ca="1">IFERROR(INDIRECT(ADDRESS(COUNTIF($D$1:$D69,$D69)+3,COLUMN($AG68),4,1,$D69)),"")</f>
        <v>0</v>
      </c>
      <c r="M69" s="151"/>
      <c r="N69" s="151"/>
      <c r="O69" s="151" t="str">
        <f t="shared" si="4"/>
        <v>Hinweis 14</v>
      </c>
      <c r="P69" s="151" t="str">
        <f ca="1">IFERROR(IF(OR(AND(Q69="",R69=""),AND(Q69=0,R69=0),AND(Q69=CONCATENATE($D69,": "),R69=""),AND(Q69=CONCATENATE($D69,": "),R69=0)),"",MAX(P$1:P68)+1),"")</f>
        <v/>
      </c>
      <c r="Q69" s="151" t="str">
        <f ca="1">IFERROR(CONCATENATE($D69,": ",INDIRECT(ADDRESS(COUNTIF($D$1:$D69,$D69)+3,COLUMN($AI68),4,1,$D69))),"")</f>
        <v xml:space="preserve">Fallzahlen Einrichtung: </v>
      </c>
      <c r="R69" s="151">
        <f ca="1">IFERROR(INDIRECT(ADDRESS(COUNTIF($D$1:$D69,$D69)+3,COLUMN($AJ68),4,1,$D69)),"")</f>
        <v>0</v>
      </c>
      <c r="S69" s="151" t="str">
        <f t="shared" si="5"/>
        <v>Abweichung 14</v>
      </c>
      <c r="T69" s="151" t="str">
        <f ca="1">IFERROR(IF(OR(AND(U69="",V69=""),AND(U69=0,V69=0),AND(U69=CONCATENATE($D69,": "),V69=""),AND(U69=CONCATENATE($D69,": "),V69=0)),"",MAX(T$1:T68)+1),"")</f>
        <v/>
      </c>
      <c r="U69" s="151" t="str">
        <f ca="1">IFERROR(CONCATENATE($D69,": ",INDIRECT(ADDRESS(COUNTIF($D$1:$D69,$D69)+3,COLUMN($AL68),4,1,$D69))),"")</f>
        <v xml:space="preserve">Fallzahlen Einrichtung: </v>
      </c>
      <c r="V69" s="151">
        <f ca="1">IFERROR(INDIRECT(ADDRESS(COUNTIF($D$1:$D69,$D69)+3,COLUMN($AM68),4,1,$D69)),"")</f>
        <v>0</v>
      </c>
    </row>
    <row r="70" spans="4:22" x14ac:dyDescent="0.25">
      <c r="D70" s="151" t="str">
        <f t="shared" si="3"/>
        <v>Fallzahlen Einrichtung</v>
      </c>
      <c r="E70" s="151" t="str">
        <f>CONCATENATE("Hinweis ",COUNTIF($D$1:D69,D70)+1)</f>
        <v>Hinweis 15</v>
      </c>
      <c r="F70" s="151" t="str">
        <f ca="1">IFERROR(IF(OR(AND(G70="",H70=""),AND(G70=0,H70=0),AND(G70=CONCATENATE(D70,": "),H70=""),AND(G70=CONCATENATE(D70,": "),H70=0)),"",MAX(F$1:F69)+1),"")</f>
        <v/>
      </c>
      <c r="G70" s="151" t="str">
        <f ca="1">IFERROR(CONCATENATE($D70,": ",INDIRECT(ADDRESS(COUNTIF($D$1:$D70,$D70)+3,COLUMN($AC69),4,1,$D70))),"")</f>
        <v xml:space="preserve">Fallzahlen Einrichtung: </v>
      </c>
      <c r="H70" s="151">
        <f ca="1">IFERROR(INDIRECT(ADDRESS(COUNTIF($D$1:$D70,$D70)+3,COLUMN($AD69),4,1,$D70)),"")</f>
        <v>0</v>
      </c>
      <c r="I70" s="151" t="str">
        <f>CONCATENATE("Abweichung ",COUNTIF($D$1:D69,D70)+1)</f>
        <v>Abweichung 15</v>
      </c>
      <c r="J70" s="151" t="str">
        <f ca="1">IFERROR(IF(OR(AND(K70="",L70=""),AND(K70=0,L70=0),AND(K70=CONCATENATE($D70,": "),L70=""),AND(K70=CONCATENATE($D70,": "),L70=0)),"",MAX(J$1:J69)+1),"")</f>
        <v/>
      </c>
      <c r="K70" s="151" t="str">
        <f ca="1">IFERROR(CONCATENATE($D70,": ",INDIRECT(ADDRESS(COUNTIF($D$1:$D70,$D70)+3,COLUMN($AF69),4,1,$D70))),"")</f>
        <v xml:space="preserve">Fallzahlen Einrichtung: </v>
      </c>
      <c r="L70" s="151">
        <f ca="1">IFERROR(INDIRECT(ADDRESS(COUNTIF($D$1:$D70,$D70)+3,COLUMN($AG69),4,1,$D70)),"")</f>
        <v>0</v>
      </c>
      <c r="M70" s="151"/>
      <c r="N70" s="151"/>
      <c r="O70" s="151" t="str">
        <f t="shared" si="4"/>
        <v>Hinweis 15</v>
      </c>
      <c r="P70" s="151" t="str">
        <f ca="1">IFERROR(IF(OR(AND(Q70="",R70=""),AND(Q70=0,R70=0),AND(Q70=CONCATENATE($D70,": "),R70=""),AND(Q70=CONCATENATE($D70,": "),R70=0)),"",MAX(P$1:P69)+1),"")</f>
        <v/>
      </c>
      <c r="Q70" s="151" t="str">
        <f ca="1">IFERROR(CONCATENATE($D70,": ",INDIRECT(ADDRESS(COUNTIF($D$1:$D70,$D70)+3,COLUMN($AI69),4,1,$D70))),"")</f>
        <v xml:space="preserve">Fallzahlen Einrichtung: </v>
      </c>
      <c r="R70" s="151">
        <f ca="1">IFERROR(INDIRECT(ADDRESS(COUNTIF($D$1:$D70,$D70)+3,COLUMN($AJ69),4,1,$D70)),"")</f>
        <v>0</v>
      </c>
      <c r="S70" s="151" t="str">
        <f t="shared" si="5"/>
        <v>Abweichung 15</v>
      </c>
      <c r="T70" s="151" t="str">
        <f ca="1">IFERROR(IF(OR(AND(U70="",V70=""),AND(U70=0,V70=0),AND(U70=CONCATENATE($D70,": "),V70=""),AND(U70=CONCATENATE($D70,": "),V70=0)),"",MAX(T$1:T69)+1),"")</f>
        <v/>
      </c>
      <c r="U70" s="151" t="str">
        <f ca="1">IFERROR(CONCATENATE($D70,": ",INDIRECT(ADDRESS(COUNTIF($D$1:$D70,$D70)+3,COLUMN($AL69),4,1,$D70))),"")</f>
        <v xml:space="preserve">Fallzahlen Einrichtung: </v>
      </c>
      <c r="V70" s="151">
        <f ca="1">IFERROR(INDIRECT(ADDRESS(COUNTIF($D$1:$D70,$D70)+3,COLUMN($AM69),4,1,$D70)),"")</f>
        <v>0</v>
      </c>
    </row>
    <row r="71" spans="4:22" x14ac:dyDescent="0.25">
      <c r="D71" s="151" t="str">
        <f t="shared" si="3"/>
        <v>Fallzahlen Einrichtung</v>
      </c>
      <c r="E71" s="151" t="str">
        <f>CONCATENATE("Hinweis ",COUNTIF($D$1:D70,D71)+1)</f>
        <v>Hinweis 16</v>
      </c>
      <c r="F71" s="151" t="str">
        <f ca="1">IFERROR(IF(OR(AND(G71="",H71=""),AND(G71=0,H71=0),AND(G71=CONCATENATE(D71,": "),H71=""),AND(G71=CONCATENATE(D71,": "),H71=0)),"",MAX(F$1:F70)+1),"")</f>
        <v/>
      </c>
      <c r="G71" s="151" t="str">
        <f ca="1">IFERROR(CONCATENATE($D71,": ",INDIRECT(ADDRESS(COUNTIF($D$1:$D71,$D71)+3,COLUMN($AC70),4,1,$D71))),"")</f>
        <v xml:space="preserve">Fallzahlen Einrichtung: </v>
      </c>
      <c r="H71" s="151">
        <f ca="1">IFERROR(INDIRECT(ADDRESS(COUNTIF($D$1:$D71,$D71)+3,COLUMN($AD70),4,1,$D71)),"")</f>
        <v>0</v>
      </c>
      <c r="I71" s="151" t="str">
        <f>CONCATENATE("Abweichung ",COUNTIF($D$1:D70,D71)+1)</f>
        <v>Abweichung 16</v>
      </c>
      <c r="J71" s="151" t="str">
        <f ca="1">IFERROR(IF(OR(AND(K71="",L71=""),AND(K71=0,L71=0),AND(K71=CONCATENATE($D71,": "),L71=""),AND(K71=CONCATENATE($D71,": "),L71=0)),"",MAX(J$1:J70)+1),"")</f>
        <v/>
      </c>
      <c r="K71" s="151" t="str">
        <f ca="1">IFERROR(CONCATENATE($D71,": ",INDIRECT(ADDRESS(COUNTIF($D$1:$D71,$D71)+3,COLUMN($AF70),4,1,$D71))),"")</f>
        <v xml:space="preserve">Fallzahlen Einrichtung: </v>
      </c>
      <c r="L71" s="151">
        <f ca="1">IFERROR(INDIRECT(ADDRESS(COUNTIF($D$1:$D71,$D71)+3,COLUMN($AG70),4,1,$D71)),"")</f>
        <v>0</v>
      </c>
      <c r="M71" s="151"/>
      <c r="N71" s="151"/>
      <c r="O71" s="151" t="str">
        <f t="shared" si="4"/>
        <v>Hinweis 16</v>
      </c>
      <c r="P71" s="151" t="str">
        <f ca="1">IFERROR(IF(OR(AND(Q71="",R71=""),AND(Q71=0,R71=0),AND(Q71=CONCATENATE($D71,": "),R71=""),AND(Q71=CONCATENATE($D71,": "),R71=0)),"",MAX(P$1:P70)+1),"")</f>
        <v/>
      </c>
      <c r="Q71" s="151" t="str">
        <f ca="1">IFERROR(CONCATENATE($D71,": ",INDIRECT(ADDRESS(COUNTIF($D$1:$D71,$D71)+3,COLUMN($AI70),4,1,$D71))),"")</f>
        <v xml:space="preserve">Fallzahlen Einrichtung: </v>
      </c>
      <c r="R71" s="151">
        <f ca="1">IFERROR(INDIRECT(ADDRESS(COUNTIF($D$1:$D71,$D71)+3,COLUMN($AJ70),4,1,$D71)),"")</f>
        <v>0</v>
      </c>
      <c r="S71" s="151" t="str">
        <f t="shared" si="5"/>
        <v>Abweichung 16</v>
      </c>
      <c r="T71" s="151" t="str">
        <f ca="1">IFERROR(IF(OR(AND(U71="",V71=""),AND(U71=0,V71=0),AND(U71=CONCATENATE($D71,": "),V71=""),AND(U71=CONCATENATE($D71,": "),V71=0)),"",MAX(T$1:T70)+1),"")</f>
        <v/>
      </c>
      <c r="U71" s="151" t="str">
        <f ca="1">IFERROR(CONCATENATE($D71,": ",INDIRECT(ADDRESS(COUNTIF($D$1:$D71,$D71)+3,COLUMN($AL70),4,1,$D71))),"")</f>
        <v xml:space="preserve">Fallzahlen Einrichtung: </v>
      </c>
      <c r="V71" s="151">
        <f ca="1">IFERROR(INDIRECT(ADDRESS(COUNTIF($D$1:$D71,$D71)+3,COLUMN($AM70),4,1,$D71)),"")</f>
        <v>0</v>
      </c>
    </row>
    <row r="72" spans="4:22" x14ac:dyDescent="0.25">
      <c r="D72" s="151" t="str">
        <f t="shared" si="3"/>
        <v>Fallzahlen Einrichtung</v>
      </c>
      <c r="E72" s="151" t="str">
        <f>CONCATENATE("Hinweis ",COUNTIF($D$1:D71,D72)+1)</f>
        <v>Hinweis 17</v>
      </c>
      <c r="F72" s="151" t="str">
        <f ca="1">IFERROR(IF(OR(AND(G72="",H72=""),AND(G72=0,H72=0),AND(G72=CONCATENATE(D72,": "),H72=""),AND(G72=CONCATENATE(D72,": "),H72=0)),"",MAX(F$1:F71)+1),"")</f>
        <v/>
      </c>
      <c r="G72" s="151" t="str">
        <f ca="1">IFERROR(CONCATENATE($D72,": ",INDIRECT(ADDRESS(COUNTIF($D$1:$D72,$D72)+3,COLUMN($AC71),4,1,$D72))),"")</f>
        <v xml:space="preserve">Fallzahlen Einrichtung: </v>
      </c>
      <c r="H72" s="151">
        <f ca="1">IFERROR(INDIRECT(ADDRESS(COUNTIF($D$1:$D72,$D72)+3,COLUMN($AD71),4,1,$D72)),"")</f>
        <v>0</v>
      </c>
      <c r="I72" s="151" t="str">
        <f>CONCATENATE("Abweichung ",COUNTIF($D$1:D71,D72)+1)</f>
        <v>Abweichung 17</v>
      </c>
      <c r="J72" s="151" t="str">
        <f ca="1">IFERROR(IF(OR(AND(K72="",L72=""),AND(K72=0,L72=0),AND(K72=CONCATENATE($D72,": "),L72=""),AND(K72=CONCATENATE($D72,": "),L72=0)),"",MAX(J$1:J71)+1),"")</f>
        <v/>
      </c>
      <c r="K72" s="151" t="str">
        <f ca="1">IFERROR(CONCATENATE($D72,": ",INDIRECT(ADDRESS(COUNTIF($D$1:$D72,$D72)+3,COLUMN($AF71),4,1,$D72))),"")</f>
        <v xml:space="preserve">Fallzahlen Einrichtung: </v>
      </c>
      <c r="L72" s="151">
        <f ca="1">IFERROR(INDIRECT(ADDRESS(COUNTIF($D$1:$D72,$D72)+3,COLUMN($AG71),4,1,$D72)),"")</f>
        <v>0</v>
      </c>
      <c r="M72" s="151"/>
      <c r="N72" s="151"/>
      <c r="O72" s="151" t="str">
        <f t="shared" si="4"/>
        <v>Hinweis 17</v>
      </c>
      <c r="P72" s="151" t="str">
        <f ca="1">IFERROR(IF(OR(AND(Q72="",R72=""),AND(Q72=0,R72=0),AND(Q72=CONCATENATE($D72,": "),R72=""),AND(Q72=CONCATENATE($D72,": "),R72=0)),"",MAX(P$1:P71)+1),"")</f>
        <v/>
      </c>
      <c r="Q72" s="151" t="str">
        <f ca="1">IFERROR(CONCATENATE($D72,": ",INDIRECT(ADDRESS(COUNTIF($D$1:$D72,$D72)+3,COLUMN($AI71),4,1,$D72))),"")</f>
        <v xml:space="preserve">Fallzahlen Einrichtung: </v>
      </c>
      <c r="R72" s="151">
        <f ca="1">IFERROR(INDIRECT(ADDRESS(COUNTIF($D$1:$D72,$D72)+3,COLUMN($AJ71),4,1,$D72)),"")</f>
        <v>0</v>
      </c>
      <c r="S72" s="151" t="str">
        <f t="shared" si="5"/>
        <v>Abweichung 17</v>
      </c>
      <c r="T72" s="151" t="str">
        <f ca="1">IFERROR(IF(OR(AND(U72="",V72=""),AND(U72=0,V72=0),AND(U72=CONCATENATE($D72,": "),V72=""),AND(U72=CONCATENATE($D72,": "),V72=0)),"",MAX(T$1:T71)+1),"")</f>
        <v/>
      </c>
      <c r="U72" s="151" t="str">
        <f ca="1">IFERROR(CONCATENATE($D72,": ",INDIRECT(ADDRESS(COUNTIF($D$1:$D72,$D72)+3,COLUMN($AL71),4,1,$D72))),"")</f>
        <v xml:space="preserve">Fallzahlen Einrichtung: </v>
      </c>
      <c r="V72" s="151">
        <f ca="1">IFERROR(INDIRECT(ADDRESS(COUNTIF($D$1:$D72,$D72)+3,COLUMN($AM71),4,1,$D72)),"")</f>
        <v>0</v>
      </c>
    </row>
    <row r="73" spans="4:22" x14ac:dyDescent="0.25">
      <c r="D73" s="151" t="str">
        <f t="shared" si="3"/>
        <v>Fallzahlen Einrichtung</v>
      </c>
      <c r="E73" s="151" t="str">
        <f>CONCATENATE("Hinweis ",COUNTIF($D$1:D72,D73)+1)</f>
        <v>Hinweis 18</v>
      </c>
      <c r="F73" s="151" t="str">
        <f ca="1">IFERROR(IF(OR(AND(G73="",H73=""),AND(G73=0,H73=0),AND(G73=CONCATENATE(D73,": "),H73=""),AND(G73=CONCATENATE(D73,": "),H73=0)),"",MAX(F$1:F72)+1),"")</f>
        <v/>
      </c>
      <c r="G73" s="151" t="str">
        <f ca="1">IFERROR(CONCATENATE($D73,": ",INDIRECT(ADDRESS(COUNTIF($D$1:$D73,$D73)+3,COLUMN($AC72),4,1,$D73))),"")</f>
        <v xml:space="preserve">Fallzahlen Einrichtung: </v>
      </c>
      <c r="H73" s="151">
        <f ca="1">IFERROR(INDIRECT(ADDRESS(COUNTIF($D$1:$D73,$D73)+3,COLUMN($AD72),4,1,$D73)),"")</f>
        <v>0</v>
      </c>
      <c r="I73" s="151" t="str">
        <f>CONCATENATE("Abweichung ",COUNTIF($D$1:D72,D73)+1)</f>
        <v>Abweichung 18</v>
      </c>
      <c r="J73" s="151" t="str">
        <f ca="1">IFERROR(IF(OR(AND(K73="",L73=""),AND(K73=0,L73=0),AND(K73=CONCATENATE($D73,": "),L73=""),AND(K73=CONCATENATE($D73,": "),L73=0)),"",MAX(J$1:J72)+1),"")</f>
        <v/>
      </c>
      <c r="K73" s="151" t="str">
        <f ca="1">IFERROR(CONCATENATE($D73,": ",INDIRECT(ADDRESS(COUNTIF($D$1:$D73,$D73)+3,COLUMN($AF72),4,1,$D73))),"")</f>
        <v xml:space="preserve">Fallzahlen Einrichtung: </v>
      </c>
      <c r="L73" s="151">
        <f ca="1">IFERROR(INDIRECT(ADDRESS(COUNTIF($D$1:$D73,$D73)+3,COLUMN($AG72),4,1,$D73)),"")</f>
        <v>0</v>
      </c>
      <c r="M73" s="151"/>
      <c r="N73" s="151"/>
      <c r="O73" s="151" t="str">
        <f t="shared" si="4"/>
        <v>Hinweis 18</v>
      </c>
      <c r="P73" s="151" t="str">
        <f ca="1">IFERROR(IF(OR(AND(Q73="",R73=""),AND(Q73=0,R73=0),AND(Q73=CONCATENATE($D73,": "),R73=""),AND(Q73=CONCATENATE($D73,": "),R73=0)),"",MAX(P$1:P72)+1),"")</f>
        <v/>
      </c>
      <c r="Q73" s="151" t="str">
        <f ca="1">IFERROR(CONCATENATE($D73,": ",INDIRECT(ADDRESS(COUNTIF($D$1:$D73,$D73)+3,COLUMN($AI72),4,1,$D73))),"")</f>
        <v xml:space="preserve">Fallzahlen Einrichtung: </v>
      </c>
      <c r="R73" s="151">
        <f ca="1">IFERROR(INDIRECT(ADDRESS(COUNTIF($D$1:$D73,$D73)+3,COLUMN($AJ72),4,1,$D73)),"")</f>
        <v>0</v>
      </c>
      <c r="S73" s="151" t="str">
        <f t="shared" si="5"/>
        <v>Abweichung 18</v>
      </c>
      <c r="T73" s="151" t="str">
        <f ca="1">IFERROR(IF(OR(AND(U73="",V73=""),AND(U73=0,V73=0),AND(U73=CONCATENATE($D73,": "),V73=""),AND(U73=CONCATENATE($D73,": "),V73=0)),"",MAX(T$1:T72)+1),"")</f>
        <v/>
      </c>
      <c r="U73" s="151" t="str">
        <f ca="1">IFERROR(CONCATENATE($D73,": ",INDIRECT(ADDRESS(COUNTIF($D$1:$D73,$D73)+3,COLUMN($AL72),4,1,$D73))),"")</f>
        <v xml:space="preserve">Fallzahlen Einrichtung: </v>
      </c>
      <c r="V73" s="151">
        <f ca="1">IFERROR(INDIRECT(ADDRESS(COUNTIF($D$1:$D73,$D73)+3,COLUMN($AM72),4,1,$D73)),"")</f>
        <v>0</v>
      </c>
    </row>
    <row r="74" spans="4:22" x14ac:dyDescent="0.25">
      <c r="D74" s="151">
        <f t="shared" si="3"/>
        <v>0</v>
      </c>
      <c r="E74" s="151" t="str">
        <f>CONCATENATE("Hinweis ",COUNTIF($D$1:D73,D74)+1)</f>
        <v>Hinweis 1</v>
      </c>
      <c r="F74" s="151" t="str">
        <f ca="1">IFERROR(IF(OR(AND(G74="",H74=""),AND(G74=0,H74=0),AND(G74=CONCATENATE(D74,": "),H74=""),AND(G74=CONCATENATE(D74,": "),H74=0)),"",MAX(F$1:F73)+1),"")</f>
        <v/>
      </c>
      <c r="G74" s="151" t="str">
        <f ca="1">IFERROR(CONCATENATE($D74,": ",INDIRECT(ADDRESS(COUNTIF($D$1:$D74,$D74)+3,COLUMN($AC73),4,1,$D74))),"")</f>
        <v/>
      </c>
      <c r="H74" s="151" t="str">
        <f ca="1">IFERROR(INDIRECT(ADDRESS(COUNTIF($D$1:$D74,$D74)+3,COLUMN($AD73),4,1,$D74)),"")</f>
        <v/>
      </c>
      <c r="I74" s="151" t="str">
        <f>CONCATENATE("Abweichung ",COUNTIF($D$1:D73,D74)+1)</f>
        <v>Abweichung 1</v>
      </c>
      <c r="J74" s="151" t="str">
        <f ca="1">IFERROR(IF(OR(AND(K74="",L74=""),AND(K74=0,L74=0),AND(K74=CONCATENATE($D74,": "),L74=""),AND(K74=CONCATENATE($D74,": "),L74=0)),"",MAX(J$1:J73)+1),"")</f>
        <v/>
      </c>
      <c r="K74" s="151" t="str">
        <f ca="1">IFERROR(CONCATENATE($D74,": ",INDIRECT(ADDRESS(COUNTIF($D$1:$D74,$D74)+3,COLUMN($AF73),4,1,$D74))),"")</f>
        <v/>
      </c>
      <c r="L74" s="151" t="str">
        <f ca="1">IFERROR(INDIRECT(ADDRESS(COUNTIF($D$1:$D74,$D74)+3,COLUMN($AG73),4,1,$D74)),"")</f>
        <v/>
      </c>
      <c r="M74" s="151"/>
      <c r="N74" s="151"/>
      <c r="O74" s="151" t="str">
        <f t="shared" si="4"/>
        <v>Hinweis 1</v>
      </c>
      <c r="P74" s="151" t="str">
        <f ca="1">IFERROR(IF(OR(AND(Q74="",R74=""),AND(Q74=0,R74=0),AND(Q74=CONCATENATE($D74,": "),R74=""),AND(Q74=CONCATENATE($D74,": "),R74=0)),"",MAX(P$1:P73)+1),"")</f>
        <v/>
      </c>
      <c r="Q74" s="151" t="str">
        <f ca="1">IFERROR(CONCATENATE($D74,": ",INDIRECT(ADDRESS(COUNTIF($D$1:$D74,$D74)+3,COLUMN($AI73),4,1,$D74))),"")</f>
        <v/>
      </c>
      <c r="R74" s="151" t="str">
        <f ca="1">IFERROR(INDIRECT(ADDRESS(COUNTIF($D$1:$D74,$D74)+3,COLUMN($AJ73),4,1,$D74)),"")</f>
        <v/>
      </c>
      <c r="S74" s="151" t="str">
        <f t="shared" si="5"/>
        <v>Abweichung 1</v>
      </c>
      <c r="T74" s="151" t="str">
        <f ca="1">IFERROR(IF(OR(AND(U74="",V74=""),AND(U74=0,V74=0),AND(U74=CONCATENATE($D74,": "),V74=""),AND(U74=CONCATENATE($D74,": "),V74=0)),"",MAX(T$1:T73)+1),"")</f>
        <v/>
      </c>
      <c r="U74" s="151" t="str">
        <f ca="1">IFERROR(CONCATENATE($D74,": ",INDIRECT(ADDRESS(COUNTIF($D$1:$D74,$D74)+3,COLUMN($AL73),4,1,$D74))),"")</f>
        <v/>
      </c>
      <c r="V74" s="151" t="str">
        <f ca="1">IFERROR(INDIRECT(ADDRESS(COUNTIF($D$1:$D74,$D74)+3,COLUMN($AM73),4,1,$D74)),"")</f>
        <v/>
      </c>
    </row>
    <row r="75" spans="4:22" x14ac:dyDescent="0.25">
      <c r="D75" s="151">
        <f t="shared" si="3"/>
        <v>0</v>
      </c>
      <c r="E75" s="151" t="str">
        <f>CONCATENATE("Hinweis ",COUNTIF($D$1:D74,D75)+1)</f>
        <v>Hinweis 2</v>
      </c>
      <c r="F75" s="151" t="str">
        <f ca="1">IFERROR(IF(OR(AND(G75="",H75=""),AND(G75=0,H75=0),AND(G75=CONCATENATE(D75,": "),H75=""),AND(G75=CONCATENATE(D75,": "),H75=0)),"",MAX(F$1:F74)+1),"")</f>
        <v/>
      </c>
      <c r="G75" s="151" t="str">
        <f ca="1">IFERROR(CONCATENATE($D75,": ",INDIRECT(ADDRESS(COUNTIF($D$1:$D75,$D75)+3,COLUMN($AC74),4,1,$D75))),"")</f>
        <v/>
      </c>
      <c r="H75" s="151" t="str">
        <f ca="1">IFERROR(INDIRECT(ADDRESS(COUNTIF($D$1:$D75,$D75)+3,COLUMN($AD74),4,1,$D75)),"")</f>
        <v/>
      </c>
      <c r="I75" s="151" t="str">
        <f>CONCATENATE("Abweichung ",COUNTIF($D$1:D74,D75)+1)</f>
        <v>Abweichung 2</v>
      </c>
      <c r="J75" s="151" t="str">
        <f ca="1">IFERROR(IF(OR(AND(K75="",L75=""),AND(K75=0,L75=0),AND(K75=CONCATENATE($D75,": "),L75=""),AND(K75=CONCATENATE($D75,": "),L75=0)),"",MAX(J$1:J74)+1),"")</f>
        <v/>
      </c>
      <c r="K75" s="151" t="str">
        <f ca="1">IFERROR(CONCATENATE($D75,": ",INDIRECT(ADDRESS(COUNTIF($D$1:$D75,$D75)+3,COLUMN($AF74),4,1,$D75))),"")</f>
        <v/>
      </c>
      <c r="L75" s="151" t="str">
        <f ca="1">IFERROR(INDIRECT(ADDRESS(COUNTIF($D$1:$D75,$D75)+3,COLUMN($AG74),4,1,$D75)),"")</f>
        <v/>
      </c>
      <c r="M75" s="151"/>
      <c r="N75" s="151"/>
      <c r="O75" s="151" t="str">
        <f t="shared" si="4"/>
        <v>Hinweis 2</v>
      </c>
      <c r="P75" s="151" t="str">
        <f ca="1">IFERROR(IF(OR(AND(Q75="",R75=""),AND(Q75=0,R75=0),AND(Q75=CONCATENATE($D75,": "),R75=""),AND(Q75=CONCATENATE($D75,": "),R75=0)),"",MAX(P$1:P74)+1),"")</f>
        <v/>
      </c>
      <c r="Q75" s="151" t="str">
        <f ca="1">IFERROR(CONCATENATE($D75,": ",INDIRECT(ADDRESS(COUNTIF($D$1:$D75,$D75)+3,COLUMN($AI74),4,1,$D75))),"")</f>
        <v/>
      </c>
      <c r="R75" s="151" t="str">
        <f ca="1">IFERROR(INDIRECT(ADDRESS(COUNTIF($D$1:$D75,$D75)+3,COLUMN($AJ74),4,1,$D75)),"")</f>
        <v/>
      </c>
      <c r="S75" s="151" t="str">
        <f t="shared" si="5"/>
        <v>Abweichung 2</v>
      </c>
      <c r="T75" s="151" t="str">
        <f ca="1">IFERROR(IF(OR(AND(U75="",V75=""),AND(U75=0,V75=0),AND(U75=CONCATENATE($D75,": "),V75=""),AND(U75=CONCATENATE($D75,": "),V75=0)),"",MAX(T$1:T74)+1),"")</f>
        <v/>
      </c>
      <c r="U75" s="151" t="str">
        <f ca="1">IFERROR(CONCATENATE($D75,": ",INDIRECT(ADDRESS(COUNTIF($D$1:$D75,$D75)+3,COLUMN($AL74),4,1,$D75))),"")</f>
        <v/>
      </c>
      <c r="V75" s="151" t="str">
        <f ca="1">IFERROR(INDIRECT(ADDRESS(COUNTIF($D$1:$D75,$D75)+3,COLUMN($AM74),4,1,$D75)),"")</f>
        <v/>
      </c>
    </row>
    <row r="76" spans="4:22" x14ac:dyDescent="0.25">
      <c r="D76" s="151">
        <f t="shared" si="3"/>
        <v>0</v>
      </c>
      <c r="E76" s="151" t="str">
        <f>CONCATENATE("Hinweis ",COUNTIF($D$1:D75,D76)+1)</f>
        <v>Hinweis 3</v>
      </c>
      <c r="F76" s="151" t="str">
        <f ca="1">IFERROR(IF(OR(AND(G76="",H76=""),AND(G76=0,H76=0),AND(G76=CONCATENATE(D76,": "),H76=""),AND(G76=CONCATENATE(D76,": "),H76=0)),"",MAX(F$1:F75)+1),"")</f>
        <v/>
      </c>
      <c r="G76" s="151" t="str">
        <f ca="1">IFERROR(CONCATENATE($D76,": ",INDIRECT(ADDRESS(COUNTIF($D$1:$D76,$D76)+3,COLUMN($AC75),4,1,$D76))),"")</f>
        <v/>
      </c>
      <c r="H76" s="151" t="str">
        <f ca="1">IFERROR(INDIRECT(ADDRESS(COUNTIF($D$1:$D76,$D76)+3,COLUMN($AD75),4,1,$D76)),"")</f>
        <v/>
      </c>
      <c r="I76" s="151" t="str">
        <f>CONCATENATE("Abweichung ",COUNTIF($D$1:D75,D76)+1)</f>
        <v>Abweichung 3</v>
      </c>
      <c r="J76" s="151" t="str">
        <f ca="1">IFERROR(IF(OR(AND(K76="",L76=""),AND(K76=0,L76=0),AND(K76=CONCATENATE($D76,": "),L76=""),AND(K76=CONCATENATE($D76,": "),L76=0)),"",MAX(J$1:J75)+1),"")</f>
        <v/>
      </c>
      <c r="K76" s="151" t="str">
        <f ca="1">IFERROR(CONCATENATE($D76,": ",INDIRECT(ADDRESS(COUNTIF($D$1:$D76,$D76)+3,COLUMN($AF75),4,1,$D76))),"")</f>
        <v/>
      </c>
      <c r="L76" s="151" t="str">
        <f ca="1">IFERROR(INDIRECT(ADDRESS(COUNTIF($D$1:$D76,$D76)+3,COLUMN($AG75),4,1,$D76)),"")</f>
        <v/>
      </c>
      <c r="M76" s="151"/>
      <c r="N76" s="151"/>
      <c r="O76" s="151" t="str">
        <f t="shared" si="4"/>
        <v>Hinweis 3</v>
      </c>
      <c r="P76" s="151" t="str">
        <f ca="1">IFERROR(IF(OR(AND(Q76="",R76=""),AND(Q76=0,R76=0),AND(Q76=CONCATENATE($D76,": "),R76=""),AND(Q76=CONCATENATE($D76,": "),R76=0)),"",MAX(P$1:P75)+1),"")</f>
        <v/>
      </c>
      <c r="Q76" s="151" t="str">
        <f ca="1">IFERROR(CONCATENATE($D76,": ",INDIRECT(ADDRESS(COUNTIF($D$1:$D76,$D76)+3,COLUMN($AI75),4,1,$D76))),"")</f>
        <v/>
      </c>
      <c r="R76" s="151" t="str">
        <f ca="1">IFERROR(INDIRECT(ADDRESS(COUNTIF($D$1:$D76,$D76)+3,COLUMN($AJ75),4,1,$D76)),"")</f>
        <v/>
      </c>
      <c r="S76" s="151" t="str">
        <f t="shared" si="5"/>
        <v>Abweichung 3</v>
      </c>
      <c r="T76" s="151" t="str">
        <f ca="1">IFERROR(IF(OR(AND(U76="",V76=""),AND(U76=0,V76=0),AND(U76=CONCATENATE($D76,": "),V76=""),AND(U76=CONCATENATE($D76,": "),V76=0)),"",MAX(T$1:T75)+1),"")</f>
        <v/>
      </c>
      <c r="U76" s="151" t="str">
        <f ca="1">IFERROR(CONCATENATE($D76,": ",INDIRECT(ADDRESS(COUNTIF($D$1:$D76,$D76)+3,COLUMN($AL75),4,1,$D76))),"")</f>
        <v/>
      </c>
      <c r="V76" s="151" t="str">
        <f ca="1">IFERROR(INDIRECT(ADDRESS(COUNTIF($D$1:$D76,$D76)+3,COLUMN($AM75),4,1,$D76)),"")</f>
        <v/>
      </c>
    </row>
    <row r="77" spans="4:22" x14ac:dyDescent="0.25">
      <c r="D77" s="151">
        <f t="shared" si="3"/>
        <v>0</v>
      </c>
      <c r="E77" s="151" t="str">
        <f>CONCATENATE("Hinweis ",COUNTIF($D$1:D76,D77)+1)</f>
        <v>Hinweis 4</v>
      </c>
      <c r="F77" s="151" t="str">
        <f ca="1">IFERROR(IF(OR(AND(G77="",H77=""),AND(G77=0,H77=0),AND(G77=CONCATENATE(D77,": "),H77=""),AND(G77=CONCATENATE(D77,": "),H77=0)),"",MAX(F$1:F76)+1),"")</f>
        <v/>
      </c>
      <c r="G77" s="151" t="str">
        <f ca="1">IFERROR(CONCATENATE($D77,": ",INDIRECT(ADDRESS(COUNTIF($D$1:$D77,$D77)+3,COLUMN($AC76),4,1,$D77))),"")</f>
        <v/>
      </c>
      <c r="H77" s="151" t="str">
        <f ca="1">IFERROR(INDIRECT(ADDRESS(COUNTIF($D$1:$D77,$D77)+3,COLUMN($AD76),4,1,$D77)),"")</f>
        <v/>
      </c>
      <c r="I77" s="151" t="str">
        <f>CONCATENATE("Abweichung ",COUNTIF($D$1:D76,D77)+1)</f>
        <v>Abweichung 4</v>
      </c>
      <c r="J77" s="151" t="str">
        <f ca="1">IFERROR(IF(OR(AND(K77="",L77=""),AND(K77=0,L77=0),AND(K77=CONCATENATE($D77,": "),L77=""),AND(K77=CONCATENATE($D77,": "),L77=0)),"",MAX(J$1:J76)+1),"")</f>
        <v/>
      </c>
      <c r="K77" s="151" t="str">
        <f ca="1">IFERROR(CONCATENATE($D77,": ",INDIRECT(ADDRESS(COUNTIF($D$1:$D77,$D77)+3,COLUMN($AF76),4,1,$D77))),"")</f>
        <v/>
      </c>
      <c r="L77" s="151" t="str">
        <f ca="1">IFERROR(INDIRECT(ADDRESS(COUNTIF($D$1:$D77,$D77)+3,COLUMN($AG76),4,1,$D77)),"")</f>
        <v/>
      </c>
      <c r="M77" s="151"/>
      <c r="N77" s="151"/>
      <c r="O77" s="151" t="str">
        <f t="shared" si="4"/>
        <v>Hinweis 4</v>
      </c>
      <c r="P77" s="151" t="str">
        <f ca="1">IFERROR(IF(OR(AND(Q77="",R77=""),AND(Q77=0,R77=0),AND(Q77=CONCATENATE($D77,": "),R77=""),AND(Q77=CONCATENATE($D77,": "),R77=0)),"",MAX(P$1:P76)+1),"")</f>
        <v/>
      </c>
      <c r="Q77" s="151" t="str">
        <f ca="1">IFERROR(CONCATENATE($D77,": ",INDIRECT(ADDRESS(COUNTIF($D$1:$D77,$D77)+3,COLUMN($AI76),4,1,$D77))),"")</f>
        <v/>
      </c>
      <c r="R77" s="151" t="str">
        <f ca="1">IFERROR(INDIRECT(ADDRESS(COUNTIF($D$1:$D77,$D77)+3,COLUMN($AJ76),4,1,$D77)),"")</f>
        <v/>
      </c>
      <c r="S77" s="151" t="str">
        <f t="shared" si="5"/>
        <v>Abweichung 4</v>
      </c>
      <c r="T77" s="151" t="str">
        <f ca="1">IFERROR(IF(OR(AND(U77="",V77=""),AND(U77=0,V77=0),AND(U77=CONCATENATE($D77,": "),V77=""),AND(U77=CONCATENATE($D77,": "),V77=0)),"",MAX(T$1:T76)+1),"")</f>
        <v/>
      </c>
      <c r="U77" s="151" t="str">
        <f ca="1">IFERROR(CONCATENATE($D77,": ",INDIRECT(ADDRESS(COUNTIF($D$1:$D77,$D77)+3,COLUMN($AL76),4,1,$D77))),"")</f>
        <v/>
      </c>
      <c r="V77" s="151" t="str">
        <f ca="1">IFERROR(INDIRECT(ADDRESS(COUNTIF($D$1:$D77,$D77)+3,COLUMN($AM76),4,1,$D77)),"")</f>
        <v/>
      </c>
    </row>
    <row r="78" spans="4:22" x14ac:dyDescent="0.25">
      <c r="D78" s="151">
        <f t="shared" si="3"/>
        <v>0</v>
      </c>
      <c r="E78" s="151" t="str">
        <f>CONCATENATE("Hinweis ",COUNTIF($D$1:D77,D78)+1)</f>
        <v>Hinweis 5</v>
      </c>
      <c r="F78" s="151" t="str">
        <f ca="1">IFERROR(IF(OR(AND(G78="",H78=""),AND(G78=0,H78=0),AND(G78=CONCATENATE(D78,": "),H78=""),AND(G78=CONCATENATE(D78,": "),H78=0)),"",MAX(F$1:F77)+1),"")</f>
        <v/>
      </c>
      <c r="G78" s="151" t="str">
        <f ca="1">IFERROR(CONCATENATE($D78,": ",INDIRECT(ADDRESS(COUNTIF($D$1:$D78,$D78)+3,COLUMN($AC77),4,1,$D78))),"")</f>
        <v/>
      </c>
      <c r="H78" s="151" t="str">
        <f ca="1">IFERROR(INDIRECT(ADDRESS(COUNTIF($D$1:$D78,$D78)+3,COLUMN($AD77),4,1,$D78)),"")</f>
        <v/>
      </c>
      <c r="I78" s="151" t="str">
        <f>CONCATENATE("Abweichung ",COUNTIF($D$1:D77,D78)+1)</f>
        <v>Abweichung 5</v>
      </c>
      <c r="J78" s="151" t="str">
        <f ca="1">IFERROR(IF(OR(AND(K78="",L78=""),AND(K78=0,L78=0),AND(K78=CONCATENATE($D78,": "),L78=""),AND(K78=CONCATENATE($D78,": "),L78=0)),"",MAX(J$1:J77)+1),"")</f>
        <v/>
      </c>
      <c r="K78" s="151" t="str">
        <f ca="1">IFERROR(CONCATENATE($D78,": ",INDIRECT(ADDRESS(COUNTIF($D$1:$D78,$D78)+3,COLUMN($AF77),4,1,$D78))),"")</f>
        <v/>
      </c>
      <c r="L78" s="151" t="str">
        <f ca="1">IFERROR(INDIRECT(ADDRESS(COUNTIF($D$1:$D78,$D78)+3,COLUMN($AG77),4,1,$D78)),"")</f>
        <v/>
      </c>
      <c r="M78" s="151"/>
      <c r="N78" s="151"/>
      <c r="O78" s="151" t="str">
        <f t="shared" si="4"/>
        <v>Hinweis 5</v>
      </c>
      <c r="P78" s="151" t="str">
        <f ca="1">IFERROR(IF(OR(AND(Q78="",R78=""),AND(Q78=0,R78=0),AND(Q78=CONCATENATE($D78,": "),R78=""),AND(Q78=CONCATENATE($D78,": "),R78=0)),"",MAX(P$1:P77)+1),"")</f>
        <v/>
      </c>
      <c r="Q78" s="151" t="str">
        <f ca="1">IFERROR(CONCATENATE($D78,": ",INDIRECT(ADDRESS(COUNTIF($D$1:$D78,$D78)+3,COLUMN($AI77),4,1,$D78))),"")</f>
        <v/>
      </c>
      <c r="R78" s="151" t="str">
        <f ca="1">IFERROR(INDIRECT(ADDRESS(COUNTIF($D$1:$D78,$D78)+3,COLUMN($AJ77),4,1,$D78)),"")</f>
        <v/>
      </c>
      <c r="S78" s="151" t="str">
        <f t="shared" si="5"/>
        <v>Abweichung 5</v>
      </c>
      <c r="T78" s="151" t="str">
        <f ca="1">IFERROR(IF(OR(AND(U78="",V78=""),AND(U78=0,V78=0),AND(U78=CONCATENATE($D78,": "),V78=""),AND(U78=CONCATENATE($D78,": "),V78=0)),"",MAX(T$1:T77)+1),"")</f>
        <v/>
      </c>
      <c r="U78" s="151" t="str">
        <f ca="1">IFERROR(CONCATENATE($D78,": ",INDIRECT(ADDRESS(COUNTIF($D$1:$D78,$D78)+3,COLUMN($AL77),4,1,$D78))),"")</f>
        <v/>
      </c>
      <c r="V78" s="151" t="str">
        <f ca="1">IFERROR(INDIRECT(ADDRESS(COUNTIF($D$1:$D78,$D78)+3,COLUMN($AM77),4,1,$D78)),"")</f>
        <v/>
      </c>
    </row>
    <row r="79" spans="4:22" x14ac:dyDescent="0.25">
      <c r="D79" s="151">
        <f t="shared" si="3"/>
        <v>0</v>
      </c>
      <c r="E79" s="151" t="str">
        <f>CONCATENATE("Hinweis ",COUNTIF($D$1:D78,D79)+1)</f>
        <v>Hinweis 6</v>
      </c>
      <c r="F79" s="151" t="str">
        <f ca="1">IFERROR(IF(OR(AND(G79="",H79=""),AND(G79=0,H79=0),AND(G79=CONCATENATE(D79,": "),H79=""),AND(G79=CONCATENATE(D79,": "),H79=0)),"",MAX(F$1:F78)+1),"")</f>
        <v/>
      </c>
      <c r="G79" s="151" t="str">
        <f ca="1">IFERROR(CONCATENATE($D79,": ",INDIRECT(ADDRESS(COUNTIF($D$1:$D79,$D79)+3,COLUMN($AC78),4,1,$D79))),"")</f>
        <v/>
      </c>
      <c r="H79" s="151" t="str">
        <f ca="1">IFERROR(INDIRECT(ADDRESS(COUNTIF($D$1:$D79,$D79)+3,COLUMN($AD78),4,1,$D79)),"")</f>
        <v/>
      </c>
      <c r="I79" s="151" t="str">
        <f>CONCATENATE("Abweichung ",COUNTIF($D$1:D78,D79)+1)</f>
        <v>Abweichung 6</v>
      </c>
      <c r="J79" s="151" t="str">
        <f ca="1">IFERROR(IF(OR(AND(K79="",L79=""),AND(K79=0,L79=0),AND(K79=CONCATENATE($D79,": "),L79=""),AND(K79=CONCATENATE($D79,": "),L79=0)),"",MAX(J$1:J78)+1),"")</f>
        <v/>
      </c>
      <c r="K79" s="151" t="str">
        <f ca="1">IFERROR(CONCATENATE($D79,": ",INDIRECT(ADDRESS(COUNTIF($D$1:$D79,$D79)+3,COLUMN($AF78),4,1,$D79))),"")</f>
        <v/>
      </c>
      <c r="L79" s="151" t="str">
        <f ca="1">IFERROR(INDIRECT(ADDRESS(COUNTIF($D$1:$D79,$D79)+3,COLUMN($AG78),4,1,$D79)),"")</f>
        <v/>
      </c>
      <c r="M79" s="151"/>
      <c r="N79" s="151"/>
      <c r="O79" s="151" t="str">
        <f t="shared" si="4"/>
        <v>Hinweis 6</v>
      </c>
      <c r="P79" s="151" t="str">
        <f ca="1">IFERROR(IF(OR(AND(Q79="",R79=""),AND(Q79=0,R79=0),AND(Q79=CONCATENATE($D79,": "),R79=""),AND(Q79=CONCATENATE($D79,": "),R79=0)),"",MAX(P$1:P78)+1),"")</f>
        <v/>
      </c>
      <c r="Q79" s="151" t="str">
        <f ca="1">IFERROR(CONCATENATE($D79,": ",INDIRECT(ADDRESS(COUNTIF($D$1:$D79,$D79)+3,COLUMN($AI78),4,1,$D79))),"")</f>
        <v/>
      </c>
      <c r="R79" s="151" t="str">
        <f ca="1">IFERROR(INDIRECT(ADDRESS(COUNTIF($D$1:$D79,$D79)+3,COLUMN($AJ78),4,1,$D79)),"")</f>
        <v/>
      </c>
      <c r="S79" s="151" t="str">
        <f t="shared" si="5"/>
        <v>Abweichung 6</v>
      </c>
      <c r="T79" s="151" t="str">
        <f ca="1">IFERROR(IF(OR(AND(U79="",V79=""),AND(U79=0,V79=0),AND(U79=CONCATENATE($D79,": "),V79=""),AND(U79=CONCATENATE($D79,": "),V79=0)),"",MAX(T$1:T78)+1),"")</f>
        <v/>
      </c>
      <c r="U79" s="151" t="str">
        <f ca="1">IFERROR(CONCATENATE($D79,": ",INDIRECT(ADDRESS(COUNTIF($D$1:$D79,$D79)+3,COLUMN($AL78),4,1,$D79))),"")</f>
        <v/>
      </c>
      <c r="V79" s="151" t="str">
        <f ca="1">IFERROR(INDIRECT(ADDRESS(COUNTIF($D$1:$D79,$D79)+3,COLUMN($AM78),4,1,$D79)),"")</f>
        <v/>
      </c>
    </row>
    <row r="80" spans="4:22" x14ac:dyDescent="0.25">
      <c r="D80" s="151">
        <f t="shared" si="3"/>
        <v>0</v>
      </c>
      <c r="E80" s="151" t="str">
        <f>CONCATENATE("Hinweis ",COUNTIF($D$1:D79,D80)+1)</f>
        <v>Hinweis 7</v>
      </c>
      <c r="F80" s="151" t="str">
        <f ca="1">IFERROR(IF(OR(AND(G80="",H80=""),AND(G80=0,H80=0),AND(G80=CONCATENATE(D80,": "),H80=""),AND(G80=CONCATENATE(D80,": "),H80=0)),"",MAX(F$1:F79)+1),"")</f>
        <v/>
      </c>
      <c r="G80" s="151" t="str">
        <f ca="1">IFERROR(CONCATENATE($D80,": ",INDIRECT(ADDRESS(COUNTIF($D$1:$D80,$D80)+3,COLUMN($AC79),4,1,$D80))),"")</f>
        <v/>
      </c>
      <c r="H80" s="151" t="str">
        <f ca="1">IFERROR(INDIRECT(ADDRESS(COUNTIF($D$1:$D80,$D80)+3,COLUMN($AD79),4,1,$D80)),"")</f>
        <v/>
      </c>
      <c r="I80" s="151" t="str">
        <f>CONCATENATE("Abweichung ",COUNTIF($D$1:D79,D80)+1)</f>
        <v>Abweichung 7</v>
      </c>
      <c r="J80" s="151" t="str">
        <f ca="1">IFERROR(IF(OR(AND(K80="",L80=""),AND(K80=0,L80=0),AND(K80=CONCATENATE($D80,": "),L80=""),AND(K80=CONCATENATE($D80,": "),L80=0)),"",MAX(J$1:J79)+1),"")</f>
        <v/>
      </c>
      <c r="K80" s="151" t="str">
        <f ca="1">IFERROR(CONCATENATE($D80,": ",INDIRECT(ADDRESS(COUNTIF($D$1:$D80,$D80)+3,COLUMN($AF79),4,1,$D80))),"")</f>
        <v/>
      </c>
      <c r="L80" s="151" t="str">
        <f ca="1">IFERROR(INDIRECT(ADDRESS(COUNTIF($D$1:$D80,$D80)+3,COLUMN($AG79),4,1,$D80)),"")</f>
        <v/>
      </c>
      <c r="M80" s="151"/>
      <c r="N80" s="151"/>
      <c r="O80" s="151" t="str">
        <f t="shared" si="4"/>
        <v>Hinweis 7</v>
      </c>
      <c r="P80" s="151" t="str">
        <f ca="1">IFERROR(IF(OR(AND(Q80="",R80=""),AND(Q80=0,R80=0),AND(Q80=CONCATENATE($D80,": "),R80=""),AND(Q80=CONCATENATE($D80,": "),R80=0)),"",MAX(P$1:P79)+1),"")</f>
        <v/>
      </c>
      <c r="Q80" s="151" t="str">
        <f ca="1">IFERROR(CONCATENATE($D80,": ",INDIRECT(ADDRESS(COUNTIF($D$1:$D80,$D80)+3,COLUMN($AI79),4,1,$D80))),"")</f>
        <v/>
      </c>
      <c r="R80" s="151" t="str">
        <f ca="1">IFERROR(INDIRECT(ADDRESS(COUNTIF($D$1:$D80,$D80)+3,COLUMN($AJ79),4,1,$D80)),"")</f>
        <v/>
      </c>
      <c r="S80" s="151" t="str">
        <f t="shared" si="5"/>
        <v>Abweichung 7</v>
      </c>
      <c r="T80" s="151" t="str">
        <f ca="1">IFERROR(IF(OR(AND(U80="",V80=""),AND(U80=0,V80=0),AND(U80=CONCATENATE($D80,": "),V80=""),AND(U80=CONCATENATE($D80,": "),V80=0)),"",MAX(T$1:T79)+1),"")</f>
        <v/>
      </c>
      <c r="U80" s="151" t="str">
        <f ca="1">IFERROR(CONCATENATE($D80,": ",INDIRECT(ADDRESS(COUNTIF($D$1:$D80,$D80)+3,COLUMN($AL79),4,1,$D80))),"")</f>
        <v/>
      </c>
      <c r="V80" s="151" t="str">
        <f ca="1">IFERROR(INDIRECT(ADDRESS(COUNTIF($D$1:$D80,$D80)+3,COLUMN($AM79),4,1,$D80)),"")</f>
        <v/>
      </c>
    </row>
    <row r="81" spans="4:22" x14ac:dyDescent="0.25">
      <c r="D81" s="151">
        <f t="shared" si="3"/>
        <v>0</v>
      </c>
      <c r="E81" s="151" t="str">
        <f>CONCATENATE("Hinweis ",COUNTIF($D$1:D80,D81)+1)</f>
        <v>Hinweis 8</v>
      </c>
      <c r="F81" s="151" t="str">
        <f ca="1">IFERROR(IF(OR(AND(G81="",H81=""),AND(G81=0,H81=0),AND(G81=CONCATENATE(D81,": "),H81=""),AND(G81=CONCATENATE(D81,": "),H81=0)),"",MAX(F$1:F80)+1),"")</f>
        <v/>
      </c>
      <c r="G81" s="151" t="str">
        <f ca="1">IFERROR(CONCATENATE($D81,": ",INDIRECT(ADDRESS(COUNTIF($D$1:$D81,$D81)+3,COLUMN($AC80),4,1,$D81))),"")</f>
        <v/>
      </c>
      <c r="H81" s="151" t="str">
        <f ca="1">IFERROR(INDIRECT(ADDRESS(COUNTIF($D$1:$D81,$D81)+3,COLUMN($AD80),4,1,$D81)),"")</f>
        <v/>
      </c>
      <c r="I81" s="151" t="str">
        <f>CONCATENATE("Abweichung ",COUNTIF($D$1:D80,D81)+1)</f>
        <v>Abweichung 8</v>
      </c>
      <c r="J81" s="151" t="str">
        <f ca="1">IFERROR(IF(OR(AND(K81="",L81=""),AND(K81=0,L81=0),AND(K81=CONCATENATE($D81,": "),L81=""),AND(K81=CONCATENATE($D81,": "),L81=0)),"",MAX(J$1:J80)+1),"")</f>
        <v/>
      </c>
      <c r="K81" s="151" t="str">
        <f ca="1">IFERROR(CONCATENATE($D81,": ",INDIRECT(ADDRESS(COUNTIF($D$1:$D81,$D81)+3,COLUMN($AF80),4,1,$D81))),"")</f>
        <v/>
      </c>
      <c r="L81" s="151" t="str">
        <f ca="1">IFERROR(INDIRECT(ADDRESS(COUNTIF($D$1:$D81,$D81)+3,COLUMN($AG80),4,1,$D81)),"")</f>
        <v/>
      </c>
      <c r="M81" s="151"/>
      <c r="N81" s="151"/>
      <c r="O81" s="151" t="str">
        <f t="shared" si="4"/>
        <v>Hinweis 8</v>
      </c>
      <c r="P81" s="151" t="str">
        <f ca="1">IFERROR(IF(OR(AND(Q81="",R81=""),AND(Q81=0,R81=0),AND(Q81=CONCATENATE($D81,": "),R81=""),AND(Q81=CONCATENATE($D81,": "),R81=0)),"",MAX(P$1:P80)+1),"")</f>
        <v/>
      </c>
      <c r="Q81" s="151" t="str">
        <f ca="1">IFERROR(CONCATENATE($D81,": ",INDIRECT(ADDRESS(COUNTIF($D$1:$D81,$D81)+3,COLUMN($AI80),4,1,$D81))),"")</f>
        <v/>
      </c>
      <c r="R81" s="151" t="str">
        <f ca="1">IFERROR(INDIRECT(ADDRESS(COUNTIF($D$1:$D81,$D81)+3,COLUMN($AJ80),4,1,$D81)),"")</f>
        <v/>
      </c>
      <c r="S81" s="151" t="str">
        <f t="shared" si="5"/>
        <v>Abweichung 8</v>
      </c>
      <c r="T81" s="151" t="str">
        <f ca="1">IFERROR(IF(OR(AND(U81="",V81=""),AND(U81=0,V81=0),AND(U81=CONCATENATE($D81,": "),V81=""),AND(U81=CONCATENATE($D81,": "),V81=0)),"",MAX(T$1:T80)+1),"")</f>
        <v/>
      </c>
      <c r="U81" s="151" t="str">
        <f ca="1">IFERROR(CONCATENATE($D81,": ",INDIRECT(ADDRESS(COUNTIF($D$1:$D81,$D81)+3,COLUMN($AL80),4,1,$D81))),"")</f>
        <v/>
      </c>
      <c r="V81" s="151" t="str">
        <f ca="1">IFERROR(INDIRECT(ADDRESS(COUNTIF($D$1:$D81,$D81)+3,COLUMN($AM80),4,1,$D81)),"")</f>
        <v/>
      </c>
    </row>
    <row r="82" spans="4:22" x14ac:dyDescent="0.25">
      <c r="D82" s="151">
        <f t="shared" si="3"/>
        <v>0</v>
      </c>
      <c r="E82" s="151" t="str">
        <f>CONCATENATE("Hinweis ",COUNTIF($D$1:D81,D82)+1)</f>
        <v>Hinweis 9</v>
      </c>
      <c r="F82" s="151" t="str">
        <f ca="1">IFERROR(IF(OR(AND(G82="",H82=""),AND(G82=0,H82=0),AND(G82=CONCATENATE(D82,": "),H82=""),AND(G82=CONCATENATE(D82,": "),H82=0)),"",MAX(F$1:F81)+1),"")</f>
        <v/>
      </c>
      <c r="G82" s="151" t="str">
        <f ca="1">IFERROR(CONCATENATE($D82,": ",INDIRECT(ADDRESS(COUNTIF($D$1:$D82,$D82)+3,COLUMN($AC81),4,1,$D82))),"")</f>
        <v/>
      </c>
      <c r="H82" s="151" t="str">
        <f ca="1">IFERROR(INDIRECT(ADDRESS(COUNTIF($D$1:$D82,$D82)+3,COLUMN($AD81),4,1,$D82)),"")</f>
        <v/>
      </c>
      <c r="I82" s="151" t="str">
        <f>CONCATENATE("Abweichung ",COUNTIF($D$1:D81,D82)+1)</f>
        <v>Abweichung 9</v>
      </c>
      <c r="J82" s="151" t="str">
        <f ca="1">IFERROR(IF(OR(AND(K82="",L82=""),AND(K82=0,L82=0),AND(K82=CONCATENATE($D82,": "),L82=""),AND(K82=CONCATENATE($D82,": "),L82=0)),"",MAX(J$1:J81)+1),"")</f>
        <v/>
      </c>
      <c r="K82" s="151" t="str">
        <f ca="1">IFERROR(CONCATENATE($D82,": ",INDIRECT(ADDRESS(COUNTIF($D$1:$D82,$D82)+3,COLUMN($AF81),4,1,$D82))),"")</f>
        <v/>
      </c>
      <c r="L82" s="151" t="str">
        <f ca="1">IFERROR(INDIRECT(ADDRESS(COUNTIF($D$1:$D82,$D82)+3,COLUMN($AG81),4,1,$D82)),"")</f>
        <v/>
      </c>
      <c r="M82" s="151"/>
      <c r="N82" s="151"/>
      <c r="O82" s="151" t="str">
        <f t="shared" si="4"/>
        <v>Hinweis 9</v>
      </c>
      <c r="P82" s="151" t="str">
        <f ca="1">IFERROR(IF(OR(AND(Q82="",R82=""),AND(Q82=0,R82=0),AND(Q82=CONCATENATE($D82,": "),R82=""),AND(Q82=CONCATENATE($D82,": "),R82=0)),"",MAX(P$1:P81)+1),"")</f>
        <v/>
      </c>
      <c r="Q82" s="151" t="str">
        <f ca="1">IFERROR(CONCATENATE($D82,": ",INDIRECT(ADDRESS(COUNTIF($D$1:$D82,$D82)+3,COLUMN($AI81),4,1,$D82))),"")</f>
        <v/>
      </c>
      <c r="R82" s="151" t="str">
        <f ca="1">IFERROR(INDIRECT(ADDRESS(COUNTIF($D$1:$D82,$D82)+3,COLUMN($AJ81),4,1,$D82)),"")</f>
        <v/>
      </c>
      <c r="S82" s="151" t="str">
        <f t="shared" si="5"/>
        <v>Abweichung 9</v>
      </c>
      <c r="T82" s="151" t="str">
        <f ca="1">IFERROR(IF(OR(AND(U82="",V82=""),AND(U82=0,V82=0),AND(U82=CONCATENATE($D82,": "),V82=""),AND(U82=CONCATENATE($D82,": "),V82=0)),"",MAX(T$1:T81)+1),"")</f>
        <v/>
      </c>
      <c r="U82" s="151" t="str">
        <f ca="1">IFERROR(CONCATENATE($D82,": ",INDIRECT(ADDRESS(COUNTIF($D$1:$D82,$D82)+3,COLUMN($AL81),4,1,$D82))),"")</f>
        <v/>
      </c>
      <c r="V82" s="151" t="str">
        <f ca="1">IFERROR(INDIRECT(ADDRESS(COUNTIF($D$1:$D82,$D82)+3,COLUMN($AM81),4,1,$D82)),"")</f>
        <v/>
      </c>
    </row>
    <row r="83" spans="4:22" x14ac:dyDescent="0.25">
      <c r="D83" s="151">
        <f t="shared" si="3"/>
        <v>0</v>
      </c>
      <c r="E83" s="151" t="str">
        <f>CONCATENATE("Hinweis ",COUNTIF($D$1:D82,D83)+1)</f>
        <v>Hinweis 10</v>
      </c>
      <c r="F83" s="151" t="str">
        <f ca="1">IFERROR(IF(OR(AND(G83="",H83=""),AND(G83=0,H83=0),AND(G83=CONCATENATE(D83,": "),H83=""),AND(G83=CONCATENATE(D83,": "),H83=0)),"",MAX(F$1:F82)+1),"")</f>
        <v/>
      </c>
      <c r="G83" s="151" t="str">
        <f ca="1">IFERROR(CONCATENATE($D83,": ",INDIRECT(ADDRESS(COUNTIF($D$1:$D83,$D83)+3,COLUMN($AC82),4,1,$D83))),"")</f>
        <v/>
      </c>
      <c r="H83" s="151" t="str">
        <f ca="1">IFERROR(INDIRECT(ADDRESS(COUNTIF($D$1:$D83,$D83)+3,COLUMN($AD82),4,1,$D83)),"")</f>
        <v/>
      </c>
      <c r="I83" s="151" t="str">
        <f>CONCATENATE("Abweichung ",COUNTIF($D$1:D82,D83)+1)</f>
        <v>Abweichung 10</v>
      </c>
      <c r="J83" s="151" t="str">
        <f ca="1">IFERROR(IF(OR(AND(K83="",L83=""),AND(K83=0,L83=0),AND(K83=CONCATENATE($D83,": "),L83=""),AND(K83=CONCATENATE($D83,": "),L83=0)),"",MAX(J$1:J82)+1),"")</f>
        <v/>
      </c>
      <c r="K83" s="151" t="str">
        <f ca="1">IFERROR(CONCATENATE($D83,": ",INDIRECT(ADDRESS(COUNTIF($D$1:$D83,$D83)+3,COLUMN($AF82),4,1,$D83))),"")</f>
        <v/>
      </c>
      <c r="L83" s="151" t="str">
        <f ca="1">IFERROR(INDIRECT(ADDRESS(COUNTIF($D$1:$D83,$D83)+3,COLUMN($AG82),4,1,$D83)),"")</f>
        <v/>
      </c>
      <c r="M83" s="151"/>
      <c r="N83" s="151"/>
      <c r="O83" s="151" t="str">
        <f t="shared" si="4"/>
        <v>Hinweis 10</v>
      </c>
      <c r="P83" s="151" t="str">
        <f ca="1">IFERROR(IF(OR(AND(Q83="",R83=""),AND(Q83=0,R83=0),AND(Q83=CONCATENATE($D83,": "),R83=""),AND(Q83=CONCATENATE($D83,": "),R83=0)),"",MAX(P$1:P82)+1),"")</f>
        <v/>
      </c>
      <c r="Q83" s="151" t="str">
        <f ca="1">IFERROR(CONCATENATE($D83,": ",INDIRECT(ADDRESS(COUNTIF($D$1:$D83,$D83)+3,COLUMN($AI82),4,1,$D83))),"")</f>
        <v/>
      </c>
      <c r="R83" s="151" t="str">
        <f ca="1">IFERROR(INDIRECT(ADDRESS(COUNTIF($D$1:$D83,$D83)+3,COLUMN($AJ82),4,1,$D83)),"")</f>
        <v/>
      </c>
      <c r="S83" s="151" t="str">
        <f t="shared" si="5"/>
        <v>Abweichung 10</v>
      </c>
      <c r="T83" s="151" t="str">
        <f ca="1">IFERROR(IF(OR(AND(U83="",V83=""),AND(U83=0,V83=0),AND(U83=CONCATENATE($D83,": "),V83=""),AND(U83=CONCATENATE($D83,": "),V83=0)),"",MAX(T$1:T82)+1),"")</f>
        <v/>
      </c>
      <c r="U83" s="151" t="str">
        <f ca="1">IFERROR(CONCATENATE($D83,": ",INDIRECT(ADDRESS(COUNTIF($D$1:$D83,$D83)+3,COLUMN($AL82),4,1,$D83))),"")</f>
        <v/>
      </c>
      <c r="V83" s="151" t="str">
        <f ca="1">IFERROR(INDIRECT(ADDRESS(COUNTIF($D$1:$D83,$D83)+3,COLUMN($AM82),4,1,$D83)),"")</f>
        <v/>
      </c>
    </row>
    <row r="84" spans="4:22" x14ac:dyDescent="0.25">
      <c r="D84" s="151">
        <f t="shared" si="3"/>
        <v>0</v>
      </c>
      <c r="E84" s="151" t="str">
        <f>CONCATENATE("Hinweis ",COUNTIF($D$1:D83,D84)+1)</f>
        <v>Hinweis 11</v>
      </c>
      <c r="F84" s="151" t="str">
        <f ca="1">IFERROR(IF(OR(AND(G84="",H84=""),AND(G84=0,H84=0),AND(G84=CONCATENATE(D84,": "),H84=""),AND(G84=CONCATENATE(D84,": "),H84=0)),"",MAX(F$1:F83)+1),"")</f>
        <v/>
      </c>
      <c r="G84" s="151" t="str">
        <f ca="1">IFERROR(CONCATENATE($D84,": ",INDIRECT(ADDRESS(COUNTIF($D$1:$D84,$D84)+3,COLUMN($AC83),4,1,$D84))),"")</f>
        <v/>
      </c>
      <c r="H84" s="151" t="str">
        <f ca="1">IFERROR(INDIRECT(ADDRESS(COUNTIF($D$1:$D84,$D84)+3,COLUMN($AD83),4,1,$D84)),"")</f>
        <v/>
      </c>
      <c r="I84" s="151" t="str">
        <f>CONCATENATE("Abweichung ",COUNTIF($D$1:D83,D84)+1)</f>
        <v>Abweichung 11</v>
      </c>
      <c r="J84" s="151" t="str">
        <f ca="1">IFERROR(IF(OR(AND(K84="",L84=""),AND(K84=0,L84=0),AND(K84=CONCATENATE($D84,": "),L84=""),AND(K84=CONCATENATE($D84,": "),L84=0)),"",MAX(J$1:J83)+1),"")</f>
        <v/>
      </c>
      <c r="K84" s="151" t="str">
        <f ca="1">IFERROR(CONCATENATE($D84,": ",INDIRECT(ADDRESS(COUNTIF($D$1:$D84,$D84)+3,COLUMN($AF83),4,1,$D84))),"")</f>
        <v/>
      </c>
      <c r="L84" s="151" t="str">
        <f ca="1">IFERROR(INDIRECT(ADDRESS(COUNTIF($D$1:$D84,$D84)+3,COLUMN($AG83),4,1,$D84)),"")</f>
        <v/>
      </c>
      <c r="M84" s="151"/>
      <c r="N84" s="151"/>
      <c r="O84" s="151" t="str">
        <f t="shared" si="4"/>
        <v>Hinweis 11</v>
      </c>
      <c r="P84" s="151" t="str">
        <f ca="1">IFERROR(IF(OR(AND(Q84="",R84=""),AND(Q84=0,R84=0),AND(Q84=CONCATENATE($D84,": "),R84=""),AND(Q84=CONCATENATE($D84,": "),R84=0)),"",MAX(P$1:P83)+1),"")</f>
        <v/>
      </c>
      <c r="Q84" s="151" t="str">
        <f ca="1">IFERROR(CONCATENATE($D84,": ",INDIRECT(ADDRESS(COUNTIF($D$1:$D84,$D84)+3,COLUMN($AI83),4,1,$D84))),"")</f>
        <v/>
      </c>
      <c r="R84" s="151" t="str">
        <f ca="1">IFERROR(INDIRECT(ADDRESS(COUNTIF($D$1:$D84,$D84)+3,COLUMN($AJ83),4,1,$D84)),"")</f>
        <v/>
      </c>
      <c r="S84" s="151" t="str">
        <f t="shared" si="5"/>
        <v>Abweichung 11</v>
      </c>
      <c r="T84" s="151" t="str">
        <f ca="1">IFERROR(IF(OR(AND(U84="",V84=""),AND(U84=0,V84=0),AND(U84=CONCATENATE($D84,": "),V84=""),AND(U84=CONCATENATE($D84,": "),V84=0)),"",MAX(T$1:T83)+1),"")</f>
        <v/>
      </c>
      <c r="U84" s="151" t="str">
        <f ca="1">IFERROR(CONCATENATE($D84,": ",INDIRECT(ADDRESS(COUNTIF($D$1:$D84,$D84)+3,COLUMN($AL83),4,1,$D84))),"")</f>
        <v/>
      </c>
      <c r="V84" s="151" t="str">
        <f ca="1">IFERROR(INDIRECT(ADDRESS(COUNTIF($D$1:$D84,$D84)+3,COLUMN($AM83),4,1,$D84)),"")</f>
        <v/>
      </c>
    </row>
    <row r="85" spans="4:22" x14ac:dyDescent="0.25">
      <c r="D85" s="151">
        <f t="shared" si="3"/>
        <v>0</v>
      </c>
      <c r="E85" s="151" t="str">
        <f>CONCATENATE("Hinweis ",COUNTIF($D$1:D84,D85)+1)</f>
        <v>Hinweis 12</v>
      </c>
      <c r="F85" s="151" t="str">
        <f ca="1">IFERROR(IF(OR(AND(G85="",H85=""),AND(G85=0,H85=0),AND(G85=CONCATENATE(D85,": "),H85=""),AND(G85=CONCATENATE(D85,": "),H85=0)),"",MAX(F$1:F84)+1),"")</f>
        <v/>
      </c>
      <c r="G85" s="151" t="str">
        <f ca="1">IFERROR(CONCATENATE($D85,": ",INDIRECT(ADDRESS(COUNTIF($D$1:$D85,$D85)+3,COLUMN($AC84),4,1,$D85))),"")</f>
        <v/>
      </c>
      <c r="H85" s="151" t="str">
        <f ca="1">IFERROR(INDIRECT(ADDRESS(COUNTIF($D$1:$D85,$D85)+3,COLUMN($AD84),4,1,$D85)),"")</f>
        <v/>
      </c>
      <c r="I85" s="151" t="str">
        <f>CONCATENATE("Abweichung ",COUNTIF($D$1:D84,D85)+1)</f>
        <v>Abweichung 12</v>
      </c>
      <c r="J85" s="151" t="str">
        <f ca="1">IFERROR(IF(OR(AND(K85="",L85=""),AND(K85=0,L85=0),AND(K85=CONCATENATE($D85,": "),L85=""),AND(K85=CONCATENATE($D85,": "),L85=0)),"",MAX(J$1:J84)+1),"")</f>
        <v/>
      </c>
      <c r="K85" s="151" t="str">
        <f ca="1">IFERROR(CONCATENATE($D85,": ",INDIRECT(ADDRESS(COUNTIF($D$1:$D85,$D85)+3,COLUMN($AF84),4,1,$D85))),"")</f>
        <v/>
      </c>
      <c r="L85" s="151" t="str">
        <f ca="1">IFERROR(INDIRECT(ADDRESS(COUNTIF($D$1:$D85,$D85)+3,COLUMN($AG84),4,1,$D85)),"")</f>
        <v/>
      </c>
      <c r="M85" s="151"/>
      <c r="N85" s="151"/>
      <c r="O85" s="151" t="str">
        <f t="shared" si="4"/>
        <v>Hinweis 12</v>
      </c>
      <c r="P85" s="151" t="str">
        <f ca="1">IFERROR(IF(OR(AND(Q85="",R85=""),AND(Q85=0,R85=0),AND(Q85=CONCATENATE($D85,": "),R85=""),AND(Q85=CONCATENATE($D85,": "),R85=0)),"",MAX(P$1:P84)+1),"")</f>
        <v/>
      </c>
      <c r="Q85" s="151" t="str">
        <f ca="1">IFERROR(CONCATENATE($D85,": ",INDIRECT(ADDRESS(COUNTIF($D$1:$D85,$D85)+3,COLUMN($AI84),4,1,$D85))),"")</f>
        <v/>
      </c>
      <c r="R85" s="151" t="str">
        <f ca="1">IFERROR(INDIRECT(ADDRESS(COUNTIF($D$1:$D85,$D85)+3,COLUMN($AJ84),4,1,$D85)),"")</f>
        <v/>
      </c>
      <c r="S85" s="151" t="str">
        <f t="shared" si="5"/>
        <v>Abweichung 12</v>
      </c>
      <c r="T85" s="151" t="str">
        <f ca="1">IFERROR(IF(OR(AND(U85="",V85=""),AND(U85=0,V85=0),AND(U85=CONCATENATE($D85,": "),V85=""),AND(U85=CONCATENATE($D85,": "),V85=0)),"",MAX(T$1:T84)+1),"")</f>
        <v/>
      </c>
      <c r="U85" s="151" t="str">
        <f ca="1">IFERROR(CONCATENATE($D85,": ",INDIRECT(ADDRESS(COUNTIF($D$1:$D85,$D85)+3,COLUMN($AL84),4,1,$D85))),"")</f>
        <v/>
      </c>
      <c r="V85" s="151" t="str">
        <f ca="1">IFERROR(INDIRECT(ADDRESS(COUNTIF($D$1:$D85,$D85)+3,COLUMN($AM84),4,1,$D85)),"")</f>
        <v/>
      </c>
    </row>
    <row r="86" spans="4:22" x14ac:dyDescent="0.25">
      <c r="D86" s="151">
        <f t="shared" si="3"/>
        <v>0</v>
      </c>
      <c r="E86" s="151" t="str">
        <f>CONCATENATE("Hinweis ",COUNTIF($D$1:D85,D86)+1)</f>
        <v>Hinweis 13</v>
      </c>
      <c r="F86" s="151" t="str">
        <f ca="1">IFERROR(IF(OR(AND(G86="",H86=""),AND(G86=0,H86=0),AND(G86=CONCATENATE(D86,": "),H86=""),AND(G86=CONCATENATE(D86,": "),H86=0)),"",MAX(F$1:F85)+1),"")</f>
        <v/>
      </c>
      <c r="G86" s="151" t="str">
        <f ca="1">IFERROR(CONCATENATE($D86,": ",INDIRECT(ADDRESS(COUNTIF($D$1:$D86,$D86)+3,COLUMN($AC85),4,1,$D86))),"")</f>
        <v/>
      </c>
      <c r="H86" s="151" t="str">
        <f ca="1">IFERROR(INDIRECT(ADDRESS(COUNTIF($D$1:$D86,$D86)+3,COLUMN($AD85),4,1,$D86)),"")</f>
        <v/>
      </c>
      <c r="I86" s="151" t="str">
        <f>CONCATENATE("Abweichung ",COUNTIF($D$1:D85,D86)+1)</f>
        <v>Abweichung 13</v>
      </c>
      <c r="J86" s="151" t="str">
        <f ca="1">IFERROR(IF(OR(AND(K86="",L86=""),AND(K86=0,L86=0),AND(K86=CONCATENATE($D86,": "),L86=""),AND(K86=CONCATENATE($D86,": "),L86=0)),"",MAX(J$1:J85)+1),"")</f>
        <v/>
      </c>
      <c r="K86" s="151" t="str">
        <f ca="1">IFERROR(CONCATENATE($D86,": ",INDIRECT(ADDRESS(COUNTIF($D$1:$D86,$D86)+3,COLUMN($AF85),4,1,$D86))),"")</f>
        <v/>
      </c>
      <c r="L86" s="151" t="str">
        <f ca="1">IFERROR(INDIRECT(ADDRESS(COUNTIF($D$1:$D86,$D86)+3,COLUMN($AG85),4,1,$D86)),"")</f>
        <v/>
      </c>
      <c r="M86" s="151"/>
      <c r="N86" s="151"/>
      <c r="O86" s="151" t="str">
        <f t="shared" si="4"/>
        <v>Hinweis 13</v>
      </c>
      <c r="P86" s="151" t="str">
        <f ca="1">IFERROR(IF(OR(AND(Q86="",R86=""),AND(Q86=0,R86=0),AND(Q86=CONCATENATE($D86,": "),R86=""),AND(Q86=CONCATENATE($D86,": "),R86=0)),"",MAX(P$1:P85)+1),"")</f>
        <v/>
      </c>
      <c r="Q86" s="151" t="str">
        <f ca="1">IFERROR(CONCATENATE($D86,": ",INDIRECT(ADDRESS(COUNTIF($D$1:$D86,$D86)+3,COLUMN($AI85),4,1,$D86))),"")</f>
        <v/>
      </c>
      <c r="R86" s="151" t="str">
        <f ca="1">IFERROR(INDIRECT(ADDRESS(COUNTIF($D$1:$D86,$D86)+3,COLUMN($AJ85),4,1,$D86)),"")</f>
        <v/>
      </c>
      <c r="S86" s="151" t="str">
        <f t="shared" si="5"/>
        <v>Abweichung 13</v>
      </c>
      <c r="T86" s="151" t="str">
        <f ca="1">IFERROR(IF(OR(AND(U86="",V86=""),AND(U86=0,V86=0),AND(U86=CONCATENATE($D86,": "),V86=""),AND(U86=CONCATENATE($D86,": "),V86=0)),"",MAX(T$1:T85)+1),"")</f>
        <v/>
      </c>
      <c r="U86" s="151" t="str">
        <f ca="1">IFERROR(CONCATENATE($D86,": ",INDIRECT(ADDRESS(COUNTIF($D$1:$D86,$D86)+3,COLUMN($AL85),4,1,$D86))),"")</f>
        <v/>
      </c>
      <c r="V86" s="151" t="str">
        <f ca="1">IFERROR(INDIRECT(ADDRESS(COUNTIF($D$1:$D86,$D86)+3,COLUMN($AM85),4,1,$D86)),"")</f>
        <v/>
      </c>
    </row>
    <row r="87" spans="4:22" x14ac:dyDescent="0.25">
      <c r="D87" s="151">
        <f t="shared" si="3"/>
        <v>0</v>
      </c>
      <c r="E87" s="151" t="str">
        <f>CONCATENATE("Hinweis ",COUNTIF($D$1:D86,D87)+1)</f>
        <v>Hinweis 14</v>
      </c>
      <c r="F87" s="151" t="str">
        <f ca="1">IFERROR(IF(OR(AND(G87="",H87=""),AND(G87=0,H87=0),AND(G87=CONCATENATE(D87,": "),H87=""),AND(G87=CONCATENATE(D87,": "),H87=0)),"",MAX(F$1:F86)+1),"")</f>
        <v/>
      </c>
      <c r="G87" s="151" t="str">
        <f ca="1">IFERROR(CONCATENATE($D87,": ",INDIRECT(ADDRESS(COUNTIF($D$1:$D87,$D87)+3,COLUMN($AC86),4,1,$D87))),"")</f>
        <v/>
      </c>
      <c r="H87" s="151" t="str">
        <f ca="1">IFERROR(INDIRECT(ADDRESS(COUNTIF($D$1:$D87,$D87)+3,COLUMN($AD86),4,1,$D87)),"")</f>
        <v/>
      </c>
      <c r="I87" s="151" t="str">
        <f>CONCATENATE("Abweichung ",COUNTIF($D$1:D86,D87)+1)</f>
        <v>Abweichung 14</v>
      </c>
      <c r="J87" s="151" t="str">
        <f ca="1">IFERROR(IF(OR(AND(K87="",L87=""),AND(K87=0,L87=0),AND(K87=CONCATENATE($D87,": "),L87=""),AND(K87=CONCATENATE($D87,": "),L87=0)),"",MAX(J$1:J86)+1),"")</f>
        <v/>
      </c>
      <c r="K87" s="151" t="str">
        <f ca="1">IFERROR(CONCATENATE($D87,": ",INDIRECT(ADDRESS(COUNTIF($D$1:$D87,$D87)+3,COLUMN($AF86),4,1,$D87))),"")</f>
        <v/>
      </c>
      <c r="L87" s="151" t="str">
        <f ca="1">IFERROR(INDIRECT(ADDRESS(COUNTIF($D$1:$D87,$D87)+3,COLUMN($AG86),4,1,$D87)),"")</f>
        <v/>
      </c>
      <c r="M87" s="151"/>
      <c r="N87" s="151"/>
      <c r="O87" s="151" t="str">
        <f t="shared" si="4"/>
        <v>Hinweis 14</v>
      </c>
      <c r="P87" s="151" t="str">
        <f ca="1">IFERROR(IF(OR(AND(Q87="",R87=""),AND(Q87=0,R87=0),AND(Q87=CONCATENATE($D87,": "),R87=""),AND(Q87=CONCATENATE($D87,": "),R87=0)),"",MAX(P$1:P86)+1),"")</f>
        <v/>
      </c>
      <c r="Q87" s="151" t="str">
        <f ca="1">IFERROR(CONCATENATE($D87,": ",INDIRECT(ADDRESS(COUNTIF($D$1:$D87,$D87)+3,COLUMN($AI86),4,1,$D87))),"")</f>
        <v/>
      </c>
      <c r="R87" s="151" t="str">
        <f ca="1">IFERROR(INDIRECT(ADDRESS(COUNTIF($D$1:$D87,$D87)+3,COLUMN($AJ86),4,1,$D87)),"")</f>
        <v/>
      </c>
      <c r="S87" s="151" t="str">
        <f t="shared" si="5"/>
        <v>Abweichung 14</v>
      </c>
      <c r="T87" s="151" t="str">
        <f ca="1">IFERROR(IF(OR(AND(U87="",V87=""),AND(U87=0,V87=0),AND(U87=CONCATENATE($D87,": "),V87=""),AND(U87=CONCATENATE($D87,": "),V87=0)),"",MAX(T$1:T86)+1),"")</f>
        <v/>
      </c>
      <c r="U87" s="151" t="str">
        <f ca="1">IFERROR(CONCATENATE($D87,": ",INDIRECT(ADDRESS(COUNTIF($D$1:$D87,$D87)+3,COLUMN($AL86),4,1,$D87))),"")</f>
        <v/>
      </c>
      <c r="V87" s="151" t="str">
        <f ca="1">IFERROR(INDIRECT(ADDRESS(COUNTIF($D$1:$D87,$D87)+3,COLUMN($AM86),4,1,$D87)),"")</f>
        <v/>
      </c>
    </row>
    <row r="88" spans="4:22" x14ac:dyDescent="0.25">
      <c r="D88" s="151">
        <f t="shared" si="3"/>
        <v>0</v>
      </c>
      <c r="E88" s="151" t="str">
        <f>CONCATENATE("Hinweis ",COUNTIF($D$1:D87,D88)+1)</f>
        <v>Hinweis 15</v>
      </c>
      <c r="F88" s="151" t="str">
        <f ca="1">IFERROR(IF(OR(AND(G88="",H88=""),AND(G88=0,H88=0),AND(G88=CONCATENATE(D88,": "),H88=""),AND(G88=CONCATENATE(D88,": "),H88=0)),"",MAX(F$1:F87)+1),"")</f>
        <v/>
      </c>
      <c r="G88" s="151" t="str">
        <f ca="1">IFERROR(CONCATENATE($D88,": ",INDIRECT(ADDRESS(COUNTIF($D$1:$D88,$D88)+3,COLUMN($AC87),4,1,$D88))),"")</f>
        <v/>
      </c>
      <c r="H88" s="151" t="str">
        <f ca="1">IFERROR(INDIRECT(ADDRESS(COUNTIF($D$1:$D88,$D88)+3,COLUMN($AD87),4,1,$D88)),"")</f>
        <v/>
      </c>
      <c r="I88" s="151" t="str">
        <f>CONCATENATE("Abweichung ",COUNTIF($D$1:D87,D88)+1)</f>
        <v>Abweichung 15</v>
      </c>
      <c r="J88" s="151" t="str">
        <f ca="1">IFERROR(IF(OR(AND(K88="",L88=""),AND(K88=0,L88=0),AND(K88=CONCATENATE($D88,": "),L88=""),AND(K88=CONCATENATE($D88,": "),L88=0)),"",MAX(J$1:J87)+1),"")</f>
        <v/>
      </c>
      <c r="K88" s="151" t="str">
        <f ca="1">IFERROR(CONCATENATE($D88,": ",INDIRECT(ADDRESS(COUNTIF($D$1:$D88,$D88)+3,COLUMN($AF87),4,1,$D88))),"")</f>
        <v/>
      </c>
      <c r="L88" s="151" t="str">
        <f ca="1">IFERROR(INDIRECT(ADDRESS(COUNTIF($D$1:$D88,$D88)+3,COLUMN($AG87),4,1,$D88)),"")</f>
        <v/>
      </c>
      <c r="M88" s="151"/>
      <c r="N88" s="151"/>
      <c r="O88" s="151" t="str">
        <f t="shared" si="4"/>
        <v>Hinweis 15</v>
      </c>
      <c r="P88" s="151" t="str">
        <f ca="1">IFERROR(IF(OR(AND(Q88="",R88=""),AND(Q88=0,R88=0),AND(Q88=CONCATENATE($D88,": "),R88=""),AND(Q88=CONCATENATE($D88,": "),R88=0)),"",MAX(P$1:P87)+1),"")</f>
        <v/>
      </c>
      <c r="Q88" s="151" t="str">
        <f ca="1">IFERROR(CONCATENATE($D88,": ",INDIRECT(ADDRESS(COUNTIF($D$1:$D88,$D88)+3,COLUMN($AI87),4,1,$D88))),"")</f>
        <v/>
      </c>
      <c r="R88" s="151" t="str">
        <f ca="1">IFERROR(INDIRECT(ADDRESS(COUNTIF($D$1:$D88,$D88)+3,COLUMN($AJ87),4,1,$D88)),"")</f>
        <v/>
      </c>
      <c r="S88" s="151" t="str">
        <f t="shared" si="5"/>
        <v>Abweichung 15</v>
      </c>
      <c r="T88" s="151" t="str">
        <f ca="1">IFERROR(IF(OR(AND(U88="",V88=""),AND(U88=0,V88=0),AND(U88=CONCATENATE($D88,": "),V88=""),AND(U88=CONCATENATE($D88,": "),V88=0)),"",MAX(T$1:T87)+1),"")</f>
        <v/>
      </c>
      <c r="U88" s="151" t="str">
        <f ca="1">IFERROR(CONCATENATE($D88,": ",INDIRECT(ADDRESS(COUNTIF($D$1:$D88,$D88)+3,COLUMN($AL87),4,1,$D88))),"")</f>
        <v/>
      </c>
      <c r="V88" s="151" t="str">
        <f ca="1">IFERROR(INDIRECT(ADDRESS(COUNTIF($D$1:$D88,$D88)+3,COLUMN($AM87),4,1,$D88)),"")</f>
        <v/>
      </c>
    </row>
    <row r="89" spans="4:22" x14ac:dyDescent="0.25">
      <c r="D89" s="151">
        <f t="shared" si="3"/>
        <v>0</v>
      </c>
      <c r="E89" s="151" t="str">
        <f>CONCATENATE("Hinweis ",COUNTIF($D$1:D88,D89)+1)</f>
        <v>Hinweis 16</v>
      </c>
      <c r="F89" s="151" t="str">
        <f ca="1">IFERROR(IF(OR(AND(G89="",H89=""),AND(G89=0,H89=0),AND(G89=CONCATENATE(D89,": "),H89=""),AND(G89=CONCATENATE(D89,": "),H89=0)),"",MAX(F$1:F88)+1),"")</f>
        <v/>
      </c>
      <c r="G89" s="151" t="str">
        <f ca="1">IFERROR(CONCATENATE($D89,": ",INDIRECT(ADDRESS(COUNTIF($D$1:$D89,$D89)+3,COLUMN($AC88),4,1,$D89))),"")</f>
        <v/>
      </c>
      <c r="H89" s="151" t="str">
        <f ca="1">IFERROR(INDIRECT(ADDRESS(COUNTIF($D$1:$D89,$D89)+3,COLUMN($AD88),4,1,$D89)),"")</f>
        <v/>
      </c>
      <c r="I89" s="151" t="str">
        <f>CONCATENATE("Abweichung ",COUNTIF($D$1:D88,D89)+1)</f>
        <v>Abweichung 16</v>
      </c>
      <c r="J89" s="151" t="str">
        <f ca="1">IFERROR(IF(OR(AND(K89="",L89=""),AND(K89=0,L89=0),AND(K89=CONCATENATE($D89,": "),L89=""),AND(K89=CONCATENATE($D89,": "),L89=0)),"",MAX(J$1:J88)+1),"")</f>
        <v/>
      </c>
      <c r="K89" s="151" t="str">
        <f ca="1">IFERROR(CONCATENATE($D89,": ",INDIRECT(ADDRESS(COUNTIF($D$1:$D89,$D89)+3,COLUMN($AF88),4,1,$D89))),"")</f>
        <v/>
      </c>
      <c r="L89" s="151" t="str">
        <f ca="1">IFERROR(INDIRECT(ADDRESS(COUNTIF($D$1:$D89,$D89)+3,COLUMN($AG88),4,1,$D89)),"")</f>
        <v/>
      </c>
      <c r="M89" s="151"/>
      <c r="N89" s="151"/>
      <c r="O89" s="151" t="str">
        <f t="shared" si="4"/>
        <v>Hinweis 16</v>
      </c>
      <c r="P89" s="151" t="str">
        <f ca="1">IFERROR(IF(OR(AND(Q89="",R89=""),AND(Q89=0,R89=0),AND(Q89=CONCATENATE($D89,": "),R89=""),AND(Q89=CONCATENATE($D89,": "),R89=0)),"",MAX(P$1:P88)+1),"")</f>
        <v/>
      </c>
      <c r="Q89" s="151" t="str">
        <f ca="1">IFERROR(CONCATENATE($D89,": ",INDIRECT(ADDRESS(COUNTIF($D$1:$D89,$D89)+3,COLUMN($AI88),4,1,$D89))),"")</f>
        <v/>
      </c>
      <c r="R89" s="151" t="str">
        <f ca="1">IFERROR(INDIRECT(ADDRESS(COUNTIF($D$1:$D89,$D89)+3,COLUMN($AJ88),4,1,$D89)),"")</f>
        <v/>
      </c>
      <c r="S89" s="151" t="str">
        <f t="shared" si="5"/>
        <v>Abweichung 16</v>
      </c>
      <c r="T89" s="151" t="str">
        <f ca="1">IFERROR(IF(OR(AND(U89="",V89=""),AND(U89=0,V89=0),AND(U89=CONCATENATE($D89,": "),V89=""),AND(U89=CONCATENATE($D89,": "),V89=0)),"",MAX(T$1:T88)+1),"")</f>
        <v/>
      </c>
      <c r="U89" s="151" t="str">
        <f ca="1">IFERROR(CONCATENATE($D89,": ",INDIRECT(ADDRESS(COUNTIF($D$1:$D89,$D89)+3,COLUMN($AL88),4,1,$D89))),"")</f>
        <v/>
      </c>
      <c r="V89" s="151" t="str">
        <f ca="1">IFERROR(INDIRECT(ADDRESS(COUNTIF($D$1:$D89,$D89)+3,COLUMN($AM88),4,1,$D89)),"")</f>
        <v/>
      </c>
    </row>
    <row r="90" spans="4:22" x14ac:dyDescent="0.25">
      <c r="D90" s="151">
        <f t="shared" si="3"/>
        <v>0</v>
      </c>
      <c r="E90" s="151" t="str">
        <f>CONCATENATE("Hinweis ",COUNTIF($D$1:D89,D90)+1)</f>
        <v>Hinweis 17</v>
      </c>
      <c r="F90" s="151" t="str">
        <f ca="1">IFERROR(IF(OR(AND(G90="",H90=""),AND(G90=0,H90=0),AND(G90=CONCATENATE(D90,": "),H90=""),AND(G90=CONCATENATE(D90,": "),H90=0)),"",MAX(F$1:F89)+1),"")</f>
        <v/>
      </c>
      <c r="G90" s="151" t="str">
        <f ca="1">IFERROR(CONCATENATE($D90,": ",INDIRECT(ADDRESS(COUNTIF($D$1:$D90,$D90)+3,COLUMN($AC89),4,1,$D90))),"")</f>
        <v/>
      </c>
      <c r="H90" s="151" t="str">
        <f ca="1">IFERROR(INDIRECT(ADDRESS(COUNTIF($D$1:$D90,$D90)+3,COLUMN($AD89),4,1,$D90)),"")</f>
        <v/>
      </c>
      <c r="I90" s="151" t="str">
        <f>CONCATENATE("Abweichung ",COUNTIF($D$1:D89,D90)+1)</f>
        <v>Abweichung 17</v>
      </c>
      <c r="J90" s="151" t="str">
        <f ca="1">IFERROR(IF(OR(AND(K90="",L90=""),AND(K90=0,L90=0),AND(K90=CONCATENATE($D90,": "),L90=""),AND(K90=CONCATENATE($D90,": "),L90=0)),"",MAX(J$1:J89)+1),"")</f>
        <v/>
      </c>
      <c r="K90" s="151" t="str">
        <f ca="1">IFERROR(CONCATENATE($D90,": ",INDIRECT(ADDRESS(COUNTIF($D$1:$D90,$D90)+3,COLUMN($AF89),4,1,$D90))),"")</f>
        <v/>
      </c>
      <c r="L90" s="151" t="str">
        <f ca="1">IFERROR(INDIRECT(ADDRESS(COUNTIF($D$1:$D90,$D90)+3,COLUMN($AG89),4,1,$D90)),"")</f>
        <v/>
      </c>
      <c r="M90" s="151"/>
      <c r="N90" s="151"/>
      <c r="O90" s="151" t="str">
        <f t="shared" si="4"/>
        <v>Hinweis 17</v>
      </c>
      <c r="P90" s="151" t="str">
        <f ca="1">IFERROR(IF(OR(AND(Q90="",R90=""),AND(Q90=0,R90=0),AND(Q90=CONCATENATE($D90,": "),R90=""),AND(Q90=CONCATENATE($D90,": "),R90=0)),"",MAX(P$1:P89)+1),"")</f>
        <v/>
      </c>
      <c r="Q90" s="151" t="str">
        <f ca="1">IFERROR(CONCATENATE($D90,": ",INDIRECT(ADDRESS(COUNTIF($D$1:$D90,$D90)+3,COLUMN($AI89),4,1,$D90))),"")</f>
        <v/>
      </c>
      <c r="R90" s="151" t="str">
        <f ca="1">IFERROR(INDIRECT(ADDRESS(COUNTIF($D$1:$D90,$D90)+3,COLUMN($AJ89),4,1,$D90)),"")</f>
        <v/>
      </c>
      <c r="S90" s="151" t="str">
        <f t="shared" si="5"/>
        <v>Abweichung 17</v>
      </c>
      <c r="T90" s="151" t="str">
        <f ca="1">IFERROR(IF(OR(AND(U90="",V90=""),AND(U90=0,V90=0),AND(U90=CONCATENATE($D90,": "),V90=""),AND(U90=CONCATENATE($D90,": "),V90=0)),"",MAX(T$1:T89)+1),"")</f>
        <v/>
      </c>
      <c r="U90" s="151" t="str">
        <f ca="1">IFERROR(CONCATENATE($D90,": ",INDIRECT(ADDRESS(COUNTIF($D$1:$D90,$D90)+3,COLUMN($AL89),4,1,$D90))),"")</f>
        <v/>
      </c>
      <c r="V90" s="151" t="str">
        <f ca="1">IFERROR(INDIRECT(ADDRESS(COUNTIF($D$1:$D90,$D90)+3,COLUMN($AM89),4,1,$D90)),"")</f>
        <v/>
      </c>
    </row>
    <row r="91" spans="4:22" x14ac:dyDescent="0.25">
      <c r="D91" s="151">
        <f t="shared" si="3"/>
        <v>0</v>
      </c>
      <c r="E91" s="151" t="str">
        <f>CONCATENATE("Hinweis ",COUNTIF($D$1:D90,D91)+1)</f>
        <v>Hinweis 18</v>
      </c>
      <c r="F91" s="151" t="str">
        <f ca="1">IFERROR(IF(OR(AND(G91="",H91=""),AND(G91=0,H91=0),AND(G91=CONCATENATE(D91,": "),H91=""),AND(G91=CONCATENATE(D91,": "),H91=0)),"",MAX(F$1:F90)+1),"")</f>
        <v/>
      </c>
      <c r="G91" s="151" t="str">
        <f ca="1">IFERROR(CONCATENATE($D91,": ",INDIRECT(ADDRESS(COUNTIF($D$1:$D91,$D91)+3,COLUMN($AC90),4,1,$D91))),"")</f>
        <v/>
      </c>
      <c r="H91" s="151" t="str">
        <f ca="1">IFERROR(INDIRECT(ADDRESS(COUNTIF($D$1:$D91,$D91)+3,COLUMN($AD90),4,1,$D91)),"")</f>
        <v/>
      </c>
      <c r="I91" s="151" t="str">
        <f>CONCATENATE("Abweichung ",COUNTIF($D$1:D90,D91)+1)</f>
        <v>Abweichung 18</v>
      </c>
      <c r="J91" s="151" t="str">
        <f ca="1">IFERROR(IF(OR(AND(K91="",L91=""),AND(K91=0,L91=0),AND(K91=CONCATENATE($D91,": "),L91=""),AND(K91=CONCATENATE($D91,": "),L91=0)),"",MAX(J$1:J90)+1),"")</f>
        <v/>
      </c>
      <c r="K91" s="151" t="str">
        <f ca="1">IFERROR(CONCATENATE($D91,": ",INDIRECT(ADDRESS(COUNTIF($D$1:$D91,$D91)+3,COLUMN($AF90),4,1,$D91))),"")</f>
        <v/>
      </c>
      <c r="L91" s="151" t="str">
        <f ca="1">IFERROR(INDIRECT(ADDRESS(COUNTIF($D$1:$D91,$D91)+3,COLUMN($AG90),4,1,$D91)),"")</f>
        <v/>
      </c>
      <c r="M91" s="151"/>
      <c r="N91" s="151"/>
      <c r="O91" s="151" t="str">
        <f t="shared" si="4"/>
        <v>Hinweis 18</v>
      </c>
      <c r="P91" s="151" t="str">
        <f ca="1">IFERROR(IF(OR(AND(Q91="",R91=""),AND(Q91=0,R91=0),AND(Q91=CONCATENATE($D91,": "),R91=""),AND(Q91=CONCATENATE($D91,": "),R91=0)),"",MAX(P$1:P90)+1),"")</f>
        <v/>
      </c>
      <c r="Q91" s="151" t="str">
        <f ca="1">IFERROR(CONCATENATE($D91,": ",INDIRECT(ADDRESS(COUNTIF($D$1:$D91,$D91)+3,COLUMN($AI90),4,1,$D91))),"")</f>
        <v/>
      </c>
      <c r="R91" s="151" t="str">
        <f ca="1">IFERROR(INDIRECT(ADDRESS(COUNTIF($D$1:$D91,$D91)+3,COLUMN($AJ90),4,1,$D91)),"")</f>
        <v/>
      </c>
      <c r="S91" s="151" t="str">
        <f t="shared" si="5"/>
        <v>Abweichung 18</v>
      </c>
      <c r="T91" s="151" t="str">
        <f ca="1">IFERROR(IF(OR(AND(U91="",V91=""),AND(U91=0,V91=0),AND(U91=CONCATENATE($D91,": "),V91=""),AND(U91=CONCATENATE($D91,": "),V91=0)),"",MAX(T$1:T90)+1),"")</f>
        <v/>
      </c>
      <c r="U91" s="151" t="str">
        <f ca="1">IFERROR(CONCATENATE($D91,": ",INDIRECT(ADDRESS(COUNTIF($D$1:$D91,$D91)+3,COLUMN($AL90),4,1,$D91))),"")</f>
        <v/>
      </c>
      <c r="V91" s="151" t="str">
        <f ca="1">IFERROR(INDIRECT(ADDRESS(COUNTIF($D$1:$D91,$D91)+3,COLUMN($AM90),4,1,$D91)),"")</f>
        <v/>
      </c>
    </row>
    <row r="92" spans="4:22" x14ac:dyDescent="0.25">
      <c r="D92" s="151">
        <f t="shared" si="3"/>
        <v>0</v>
      </c>
      <c r="E92" s="151" t="str">
        <f>CONCATENATE("Hinweis ",COUNTIF($D$1:D91,D92)+1)</f>
        <v>Hinweis 19</v>
      </c>
      <c r="F92" s="151" t="str">
        <f ca="1">IFERROR(IF(OR(AND(G92="",H92=""),AND(G92=0,H92=0),AND(G92=CONCATENATE(D92,": "),H92=""),AND(G92=CONCATENATE(D92,": "),H92=0)),"",MAX(F$1:F91)+1),"")</f>
        <v/>
      </c>
      <c r="G92" s="151" t="str">
        <f ca="1">IFERROR(CONCATENATE($D92,": ",INDIRECT(ADDRESS(COUNTIF($D$1:$D92,$D92)+3,COLUMN($AC91),4,1,$D92))),"")</f>
        <v/>
      </c>
      <c r="H92" s="151" t="str">
        <f ca="1">IFERROR(INDIRECT(ADDRESS(COUNTIF($D$1:$D92,$D92)+3,COLUMN($AD91),4,1,$D92)),"")</f>
        <v/>
      </c>
      <c r="I92" s="151" t="str">
        <f>CONCATENATE("Abweichung ",COUNTIF($D$1:D91,D92)+1)</f>
        <v>Abweichung 19</v>
      </c>
      <c r="J92" s="151" t="str">
        <f ca="1">IFERROR(IF(OR(AND(K92="",L92=""),AND(K92=0,L92=0),AND(K92=CONCATENATE($D92,": "),L92=""),AND(K92=CONCATENATE($D92,": "),L92=0)),"",MAX(J$1:J91)+1),"")</f>
        <v/>
      </c>
      <c r="K92" s="151" t="str">
        <f ca="1">IFERROR(CONCATENATE($D92,": ",INDIRECT(ADDRESS(COUNTIF($D$1:$D92,$D92)+3,COLUMN($AF91),4,1,$D92))),"")</f>
        <v/>
      </c>
      <c r="L92" s="151" t="str">
        <f ca="1">IFERROR(INDIRECT(ADDRESS(COUNTIF($D$1:$D92,$D92)+3,COLUMN($AG91),4,1,$D92)),"")</f>
        <v/>
      </c>
      <c r="M92" s="151"/>
      <c r="N92" s="151"/>
      <c r="O92" s="151" t="str">
        <f t="shared" si="4"/>
        <v>Hinweis 19</v>
      </c>
      <c r="P92" s="151" t="str">
        <f ca="1">IFERROR(IF(OR(AND(Q92="",R92=""),AND(Q92=0,R92=0),AND(Q92=CONCATENATE($D92,": "),R92=""),AND(Q92=CONCATENATE($D92,": "),R92=0)),"",MAX(P$1:P91)+1),"")</f>
        <v/>
      </c>
      <c r="Q92" s="151" t="str">
        <f ca="1">IFERROR(CONCATENATE($D92,": ",INDIRECT(ADDRESS(COUNTIF($D$1:$D92,$D92)+3,COLUMN($AI91),4,1,$D92))),"")</f>
        <v/>
      </c>
      <c r="R92" s="151" t="str">
        <f ca="1">IFERROR(INDIRECT(ADDRESS(COUNTIF($D$1:$D92,$D92)+3,COLUMN($AJ91),4,1,$D92)),"")</f>
        <v/>
      </c>
      <c r="S92" s="151" t="str">
        <f t="shared" si="5"/>
        <v>Abweichung 19</v>
      </c>
      <c r="T92" s="151" t="str">
        <f ca="1">IFERROR(IF(OR(AND(U92="",V92=""),AND(U92=0,V92=0),AND(U92=CONCATENATE($D92,": "),V92=""),AND(U92=CONCATENATE($D92,": "),V92=0)),"",MAX(T$1:T91)+1),"")</f>
        <v/>
      </c>
      <c r="U92" s="151" t="str">
        <f ca="1">IFERROR(CONCATENATE($D92,": ",INDIRECT(ADDRESS(COUNTIF($D$1:$D92,$D92)+3,COLUMN($AL91),4,1,$D92))),"")</f>
        <v/>
      </c>
      <c r="V92" s="151" t="str">
        <f ca="1">IFERROR(INDIRECT(ADDRESS(COUNTIF($D$1:$D92,$D92)+3,COLUMN($AM91),4,1,$D92)),"")</f>
        <v/>
      </c>
    </row>
    <row r="93" spans="4:22" x14ac:dyDescent="0.25">
      <c r="D93" s="151">
        <f t="shared" si="3"/>
        <v>0</v>
      </c>
      <c r="E93" s="151" t="str">
        <f>CONCATENATE("Hinweis ",COUNTIF($D$1:D92,D93)+1)</f>
        <v>Hinweis 20</v>
      </c>
      <c r="F93" s="151" t="str">
        <f ca="1">IFERROR(IF(OR(AND(G93="",H93=""),AND(G93=0,H93=0),AND(G93=CONCATENATE(D93,": "),H93=""),AND(G93=CONCATENATE(D93,": "),H93=0)),"",MAX(F$1:F92)+1),"")</f>
        <v/>
      </c>
      <c r="G93" s="151" t="str">
        <f ca="1">IFERROR(CONCATENATE($D93,": ",INDIRECT(ADDRESS(COUNTIF($D$1:$D93,$D93)+3,COLUMN($AC92),4,1,$D93))),"")</f>
        <v/>
      </c>
      <c r="H93" s="151" t="str">
        <f ca="1">IFERROR(INDIRECT(ADDRESS(COUNTIF($D$1:$D93,$D93)+3,COLUMN($AD92),4,1,$D93)),"")</f>
        <v/>
      </c>
      <c r="I93" s="151" t="str">
        <f>CONCATENATE("Abweichung ",COUNTIF($D$1:D92,D93)+1)</f>
        <v>Abweichung 20</v>
      </c>
      <c r="J93" s="151" t="str">
        <f ca="1">IFERROR(IF(OR(AND(K93="",L93=""),AND(K93=0,L93=0),AND(K93=CONCATENATE($D93,": "),L93=""),AND(K93=CONCATENATE($D93,": "),L93=0)),"",MAX(J$1:J92)+1),"")</f>
        <v/>
      </c>
      <c r="K93" s="151" t="str">
        <f ca="1">IFERROR(CONCATENATE($D93,": ",INDIRECT(ADDRESS(COUNTIF($D$1:$D93,$D93)+3,COLUMN($AF92),4,1,$D93))),"")</f>
        <v/>
      </c>
      <c r="L93" s="151" t="str">
        <f ca="1">IFERROR(INDIRECT(ADDRESS(COUNTIF($D$1:$D93,$D93)+3,COLUMN($AG92),4,1,$D93)),"")</f>
        <v/>
      </c>
      <c r="M93" s="151"/>
      <c r="N93" s="151"/>
      <c r="O93" s="151" t="str">
        <f t="shared" si="4"/>
        <v>Hinweis 20</v>
      </c>
      <c r="P93" s="151" t="str">
        <f ca="1">IFERROR(IF(OR(AND(Q93="",R93=""),AND(Q93=0,R93=0),AND(Q93=CONCATENATE($D93,": "),R93=""),AND(Q93=CONCATENATE($D93,": "),R93=0)),"",MAX(P$1:P92)+1),"")</f>
        <v/>
      </c>
      <c r="Q93" s="151" t="str">
        <f ca="1">IFERROR(CONCATENATE($D93,": ",INDIRECT(ADDRESS(COUNTIF($D$1:$D93,$D93)+3,COLUMN($AI92),4,1,$D93))),"")</f>
        <v/>
      </c>
      <c r="R93" s="151" t="str">
        <f ca="1">IFERROR(INDIRECT(ADDRESS(COUNTIF($D$1:$D93,$D93)+3,COLUMN($AJ92),4,1,$D93)),"")</f>
        <v/>
      </c>
      <c r="S93" s="151" t="str">
        <f t="shared" si="5"/>
        <v>Abweichung 20</v>
      </c>
      <c r="T93" s="151" t="str">
        <f ca="1">IFERROR(IF(OR(AND(U93="",V93=""),AND(U93=0,V93=0),AND(U93=CONCATENATE($D93,": "),V93=""),AND(U93=CONCATENATE($D93,": "),V93=0)),"",MAX(T$1:T92)+1),"")</f>
        <v/>
      </c>
      <c r="U93" s="151" t="str">
        <f ca="1">IFERROR(CONCATENATE($D93,": ",INDIRECT(ADDRESS(COUNTIF($D$1:$D93,$D93)+3,COLUMN($AL92),4,1,$D93))),"")</f>
        <v/>
      </c>
      <c r="V93" s="151" t="str">
        <f ca="1">IFERROR(INDIRECT(ADDRESS(COUNTIF($D$1:$D93,$D93)+3,COLUMN($AM92),4,1,$D93)),"")</f>
        <v/>
      </c>
    </row>
    <row r="94" spans="4:22" x14ac:dyDescent="0.25">
      <c r="D94" s="151">
        <f t="shared" si="3"/>
        <v>0</v>
      </c>
      <c r="E94" s="151" t="str">
        <f>CONCATENATE("Hinweis ",COUNTIF($D$1:D93,D94)+1)</f>
        <v>Hinweis 21</v>
      </c>
      <c r="F94" s="151" t="str">
        <f ca="1">IFERROR(IF(OR(AND(G94="",H94=""),AND(G94=0,H94=0),AND(G94=CONCATENATE(D94,": "),H94=""),AND(G94=CONCATENATE(D94,": "),H94=0)),"",MAX(F$1:F93)+1),"")</f>
        <v/>
      </c>
      <c r="G94" s="151" t="str">
        <f ca="1">IFERROR(CONCATENATE($D94,": ",INDIRECT(ADDRESS(COUNTIF($D$1:$D94,$D94)+3,COLUMN($AC93),4,1,$D94))),"")</f>
        <v/>
      </c>
      <c r="H94" s="151" t="str">
        <f ca="1">IFERROR(INDIRECT(ADDRESS(COUNTIF($D$1:$D94,$D94)+3,COLUMN($AD93),4,1,$D94)),"")</f>
        <v/>
      </c>
      <c r="I94" s="151" t="str">
        <f>CONCATENATE("Abweichung ",COUNTIF($D$1:D93,D94)+1)</f>
        <v>Abweichung 21</v>
      </c>
      <c r="J94" s="151" t="str">
        <f ca="1">IFERROR(IF(OR(AND(K94="",L94=""),AND(K94=0,L94=0),AND(K94=CONCATENATE($D94,": "),L94=""),AND(K94=CONCATENATE($D94,": "),L94=0)),"",MAX(J$1:J93)+1),"")</f>
        <v/>
      </c>
      <c r="K94" s="151" t="str">
        <f ca="1">IFERROR(CONCATENATE($D94,": ",INDIRECT(ADDRESS(COUNTIF($D$1:$D94,$D94)+3,COLUMN($AF93),4,1,$D94))),"")</f>
        <v/>
      </c>
      <c r="L94" s="151" t="str">
        <f ca="1">IFERROR(INDIRECT(ADDRESS(COUNTIF($D$1:$D94,$D94)+3,COLUMN($AG93),4,1,$D94)),"")</f>
        <v/>
      </c>
      <c r="M94" s="151"/>
      <c r="N94" s="151"/>
      <c r="O94" s="151" t="str">
        <f t="shared" si="4"/>
        <v>Hinweis 21</v>
      </c>
      <c r="P94" s="151" t="str">
        <f ca="1">IFERROR(IF(OR(AND(Q94="",R94=""),AND(Q94=0,R94=0),AND(Q94=CONCATENATE($D94,": "),R94=""),AND(Q94=CONCATENATE($D94,": "),R94=0)),"",MAX(P$1:P93)+1),"")</f>
        <v/>
      </c>
      <c r="Q94" s="151" t="str">
        <f ca="1">IFERROR(CONCATENATE($D94,": ",INDIRECT(ADDRESS(COUNTIF($D$1:$D94,$D94)+3,COLUMN($AI93),4,1,$D94))),"")</f>
        <v/>
      </c>
      <c r="R94" s="151" t="str">
        <f ca="1">IFERROR(INDIRECT(ADDRESS(COUNTIF($D$1:$D94,$D94)+3,COLUMN($AJ93),4,1,$D94)),"")</f>
        <v/>
      </c>
      <c r="S94" s="151" t="str">
        <f t="shared" si="5"/>
        <v>Abweichung 21</v>
      </c>
      <c r="T94" s="151" t="str">
        <f ca="1">IFERROR(IF(OR(AND(U94="",V94=""),AND(U94=0,V94=0),AND(U94=CONCATENATE($D94,": "),V94=""),AND(U94=CONCATENATE($D94,": "),V94=0)),"",MAX(T$1:T93)+1),"")</f>
        <v/>
      </c>
      <c r="U94" s="151" t="str">
        <f ca="1">IFERROR(CONCATENATE($D94,": ",INDIRECT(ADDRESS(COUNTIF($D$1:$D94,$D94)+3,COLUMN($AL93),4,1,$D94))),"")</f>
        <v/>
      </c>
      <c r="V94" s="151" t="str">
        <f ca="1">IFERROR(INDIRECT(ADDRESS(COUNTIF($D$1:$D94,$D94)+3,COLUMN($AM93),4,1,$D94)),"")</f>
        <v/>
      </c>
    </row>
    <row r="95" spans="4:22" x14ac:dyDescent="0.25">
      <c r="D95" s="151">
        <f t="shared" si="3"/>
        <v>0</v>
      </c>
      <c r="E95" s="151" t="str">
        <f>CONCATENATE("Hinweis ",COUNTIF($D$1:D94,D95)+1)</f>
        <v>Hinweis 22</v>
      </c>
      <c r="F95" s="151" t="str">
        <f ca="1">IFERROR(IF(OR(AND(G95="",H95=""),AND(G95=0,H95=0),AND(G95=CONCATENATE(D95,": "),H95=""),AND(G95=CONCATENATE(D95,": "),H95=0)),"",MAX(F$1:F94)+1),"")</f>
        <v/>
      </c>
      <c r="G95" s="151" t="str">
        <f ca="1">IFERROR(CONCATENATE($D95,": ",INDIRECT(ADDRESS(COUNTIF($D$1:$D95,$D95)+3,COLUMN($AC94),4,1,$D95))),"")</f>
        <v/>
      </c>
      <c r="H95" s="151" t="str">
        <f ca="1">IFERROR(INDIRECT(ADDRESS(COUNTIF($D$1:$D95,$D95)+3,COLUMN($AD94),4,1,$D95)),"")</f>
        <v/>
      </c>
      <c r="I95" s="151" t="str">
        <f>CONCATENATE("Abweichung ",COUNTIF($D$1:D94,D95)+1)</f>
        <v>Abweichung 22</v>
      </c>
      <c r="J95" s="151" t="str">
        <f ca="1">IFERROR(IF(OR(AND(K95="",L95=""),AND(K95=0,L95=0),AND(K95=CONCATENATE($D95,": "),L95=""),AND(K95=CONCATENATE($D95,": "),L95=0)),"",MAX(J$1:J94)+1),"")</f>
        <v/>
      </c>
      <c r="K95" s="151" t="str">
        <f ca="1">IFERROR(CONCATENATE($D95,": ",INDIRECT(ADDRESS(COUNTIF($D$1:$D95,$D95)+3,COLUMN($AF94),4,1,$D95))),"")</f>
        <v/>
      </c>
      <c r="L95" s="151" t="str">
        <f ca="1">IFERROR(INDIRECT(ADDRESS(COUNTIF($D$1:$D95,$D95)+3,COLUMN($AG94),4,1,$D95)),"")</f>
        <v/>
      </c>
      <c r="M95" s="151"/>
      <c r="N95" s="151"/>
      <c r="O95" s="151" t="str">
        <f t="shared" si="4"/>
        <v>Hinweis 22</v>
      </c>
      <c r="P95" s="151" t="str">
        <f ca="1">IFERROR(IF(OR(AND(Q95="",R95=""),AND(Q95=0,R95=0),AND(Q95=CONCATENATE($D95,": "),R95=""),AND(Q95=CONCATENATE($D95,": "),R95=0)),"",MAX(P$1:P94)+1),"")</f>
        <v/>
      </c>
      <c r="Q95" s="151" t="str">
        <f ca="1">IFERROR(CONCATENATE($D95,": ",INDIRECT(ADDRESS(COUNTIF($D$1:$D95,$D95)+3,COLUMN($AI94),4,1,$D95))),"")</f>
        <v/>
      </c>
      <c r="R95" s="151" t="str">
        <f ca="1">IFERROR(INDIRECT(ADDRESS(COUNTIF($D$1:$D95,$D95)+3,COLUMN($AJ94),4,1,$D95)),"")</f>
        <v/>
      </c>
      <c r="S95" s="151" t="str">
        <f t="shared" si="5"/>
        <v>Abweichung 22</v>
      </c>
      <c r="T95" s="151" t="str">
        <f ca="1">IFERROR(IF(OR(AND(U95="",V95=""),AND(U95=0,V95=0),AND(U95=CONCATENATE($D95,": "),V95=""),AND(U95=CONCATENATE($D95,": "),V95=0)),"",MAX(T$1:T94)+1),"")</f>
        <v/>
      </c>
      <c r="U95" s="151" t="str">
        <f ca="1">IFERROR(CONCATENATE($D95,": ",INDIRECT(ADDRESS(COUNTIF($D$1:$D95,$D95)+3,COLUMN($AL94),4,1,$D95))),"")</f>
        <v/>
      </c>
      <c r="V95" s="151" t="str">
        <f ca="1">IFERROR(INDIRECT(ADDRESS(COUNTIF($D$1:$D95,$D95)+3,COLUMN($AM94),4,1,$D95)),"")</f>
        <v/>
      </c>
    </row>
    <row r="96" spans="4:22" x14ac:dyDescent="0.25">
      <c r="D96" s="151">
        <f t="shared" si="3"/>
        <v>0</v>
      </c>
      <c r="E96" s="151" t="str">
        <f>CONCATENATE("Hinweis ",COUNTIF($D$1:D95,D96)+1)</f>
        <v>Hinweis 23</v>
      </c>
      <c r="F96" s="151" t="str">
        <f ca="1">IFERROR(IF(OR(AND(G96="",H96=""),AND(G96=0,H96=0),AND(G96=CONCATENATE(D96,": "),H96=""),AND(G96=CONCATENATE(D96,": "),H96=0)),"",MAX(F$1:F95)+1),"")</f>
        <v/>
      </c>
      <c r="G96" s="151" t="str">
        <f ca="1">IFERROR(CONCATENATE($D96,": ",INDIRECT(ADDRESS(COUNTIF($D$1:$D96,$D96)+3,COLUMN($AC95),4,1,$D96))),"")</f>
        <v/>
      </c>
      <c r="H96" s="151" t="str">
        <f ca="1">IFERROR(INDIRECT(ADDRESS(COUNTIF($D$1:$D96,$D96)+3,COLUMN($AD95),4,1,$D96)),"")</f>
        <v/>
      </c>
      <c r="I96" s="151" t="str">
        <f>CONCATENATE("Abweichung ",COUNTIF($D$1:D95,D96)+1)</f>
        <v>Abweichung 23</v>
      </c>
      <c r="J96" s="151" t="str">
        <f ca="1">IFERROR(IF(OR(AND(K96="",L96=""),AND(K96=0,L96=0),AND(K96=CONCATENATE($D96,": "),L96=""),AND(K96=CONCATENATE($D96,": "),L96=0)),"",MAX(J$1:J95)+1),"")</f>
        <v/>
      </c>
      <c r="K96" s="151" t="str">
        <f ca="1">IFERROR(CONCATENATE($D96,": ",INDIRECT(ADDRESS(COUNTIF($D$1:$D96,$D96)+3,COLUMN($AF95),4,1,$D96))),"")</f>
        <v/>
      </c>
      <c r="L96" s="151" t="str">
        <f ca="1">IFERROR(INDIRECT(ADDRESS(COUNTIF($D$1:$D96,$D96)+3,COLUMN($AG95),4,1,$D96)),"")</f>
        <v/>
      </c>
      <c r="M96" s="151"/>
      <c r="N96" s="151"/>
      <c r="O96" s="151" t="str">
        <f t="shared" si="4"/>
        <v>Hinweis 23</v>
      </c>
      <c r="P96" s="151" t="str">
        <f ca="1">IFERROR(IF(OR(AND(Q96="",R96=""),AND(Q96=0,R96=0),AND(Q96=CONCATENATE($D96,": "),R96=""),AND(Q96=CONCATENATE($D96,": "),R96=0)),"",MAX(P$1:P95)+1),"")</f>
        <v/>
      </c>
      <c r="Q96" s="151" t="str">
        <f ca="1">IFERROR(CONCATENATE($D96,": ",INDIRECT(ADDRESS(COUNTIF($D$1:$D96,$D96)+3,COLUMN($AI95),4,1,$D96))),"")</f>
        <v/>
      </c>
      <c r="R96" s="151" t="str">
        <f ca="1">IFERROR(INDIRECT(ADDRESS(COUNTIF($D$1:$D96,$D96)+3,COLUMN($AJ95),4,1,$D96)),"")</f>
        <v/>
      </c>
      <c r="S96" s="151" t="str">
        <f t="shared" si="5"/>
        <v>Abweichung 23</v>
      </c>
      <c r="T96" s="151" t="str">
        <f ca="1">IFERROR(IF(OR(AND(U96="",V96=""),AND(U96=0,V96=0),AND(U96=CONCATENATE($D96,": "),V96=""),AND(U96=CONCATENATE($D96,": "),V96=0)),"",MAX(T$1:T95)+1),"")</f>
        <v/>
      </c>
      <c r="U96" s="151" t="str">
        <f ca="1">IFERROR(CONCATENATE($D96,": ",INDIRECT(ADDRESS(COUNTIF($D$1:$D96,$D96)+3,COLUMN($AL95),4,1,$D96))),"")</f>
        <v/>
      </c>
      <c r="V96" s="151" t="str">
        <f ca="1">IFERROR(INDIRECT(ADDRESS(COUNTIF($D$1:$D96,$D96)+3,COLUMN($AM95),4,1,$D96)),"")</f>
        <v/>
      </c>
    </row>
    <row r="97" spans="4:22" x14ac:dyDescent="0.25">
      <c r="D97" s="151">
        <f t="shared" si="3"/>
        <v>0</v>
      </c>
      <c r="E97" s="151" t="str">
        <f>CONCATENATE("Hinweis ",COUNTIF($D$1:D96,D97)+1)</f>
        <v>Hinweis 24</v>
      </c>
      <c r="F97" s="151" t="str">
        <f ca="1">IFERROR(IF(OR(AND(G97="",H97=""),AND(G97=0,H97=0),AND(G97=CONCATENATE(D97,": "),H97=""),AND(G97=CONCATENATE(D97,": "),H97=0)),"",MAX(F$1:F96)+1),"")</f>
        <v/>
      </c>
      <c r="G97" s="151" t="str">
        <f ca="1">IFERROR(CONCATENATE($D97,": ",INDIRECT(ADDRESS(COUNTIF($D$1:$D97,$D97)+3,COLUMN($AC96),4,1,$D97))),"")</f>
        <v/>
      </c>
      <c r="H97" s="151" t="str">
        <f ca="1">IFERROR(INDIRECT(ADDRESS(COUNTIF($D$1:$D97,$D97)+3,COLUMN($AD96),4,1,$D97)),"")</f>
        <v/>
      </c>
      <c r="I97" s="151" t="str">
        <f>CONCATENATE("Abweichung ",COUNTIF($D$1:D96,D97)+1)</f>
        <v>Abweichung 24</v>
      </c>
      <c r="J97" s="151" t="str">
        <f ca="1">IFERROR(IF(OR(AND(K97="",L97=""),AND(K97=0,L97=0),AND(K97=CONCATENATE($D97,": "),L97=""),AND(K97=CONCATENATE($D97,": "),L97=0)),"",MAX(J$1:J96)+1),"")</f>
        <v/>
      </c>
      <c r="K97" s="151" t="str">
        <f ca="1">IFERROR(CONCATENATE($D97,": ",INDIRECT(ADDRESS(COUNTIF($D$1:$D97,$D97)+3,COLUMN($AF96),4,1,$D97))),"")</f>
        <v/>
      </c>
      <c r="L97" s="151" t="str">
        <f ca="1">IFERROR(INDIRECT(ADDRESS(COUNTIF($D$1:$D97,$D97)+3,COLUMN($AG96),4,1,$D97)),"")</f>
        <v/>
      </c>
      <c r="M97" s="151"/>
      <c r="N97" s="151"/>
      <c r="O97" s="151" t="str">
        <f t="shared" si="4"/>
        <v>Hinweis 24</v>
      </c>
      <c r="P97" s="151" t="str">
        <f ca="1">IFERROR(IF(OR(AND(Q97="",R97=""),AND(Q97=0,R97=0),AND(Q97=CONCATENATE($D97,": "),R97=""),AND(Q97=CONCATENATE($D97,": "),R97=0)),"",MAX(P$1:P96)+1),"")</f>
        <v/>
      </c>
      <c r="Q97" s="151" t="str">
        <f ca="1">IFERROR(CONCATENATE($D97,": ",INDIRECT(ADDRESS(COUNTIF($D$1:$D97,$D97)+3,COLUMN($AI96),4,1,$D97))),"")</f>
        <v/>
      </c>
      <c r="R97" s="151" t="str">
        <f ca="1">IFERROR(INDIRECT(ADDRESS(COUNTIF($D$1:$D97,$D97)+3,COLUMN($AJ96),4,1,$D97)),"")</f>
        <v/>
      </c>
      <c r="S97" s="151" t="str">
        <f t="shared" si="5"/>
        <v>Abweichung 24</v>
      </c>
      <c r="T97" s="151" t="str">
        <f ca="1">IFERROR(IF(OR(AND(U97="",V97=""),AND(U97=0,V97=0),AND(U97=CONCATENATE($D97,": "),V97=""),AND(U97=CONCATENATE($D97,": "),V97=0)),"",MAX(T$1:T96)+1),"")</f>
        <v/>
      </c>
      <c r="U97" s="151" t="str">
        <f ca="1">IFERROR(CONCATENATE($D97,": ",INDIRECT(ADDRESS(COUNTIF($D$1:$D97,$D97)+3,COLUMN($AL96),4,1,$D97))),"")</f>
        <v/>
      </c>
      <c r="V97" s="151" t="str">
        <f ca="1">IFERROR(INDIRECT(ADDRESS(COUNTIF($D$1:$D97,$D97)+3,COLUMN($AM96),4,1,$D97)),"")</f>
        <v/>
      </c>
    </row>
    <row r="98" spans="4:22" x14ac:dyDescent="0.25">
      <c r="D98" s="151">
        <f t="shared" si="3"/>
        <v>0</v>
      </c>
      <c r="E98" s="151" t="str">
        <f>CONCATENATE("Hinweis ",COUNTIF($D$1:D97,D98)+1)</f>
        <v>Hinweis 25</v>
      </c>
      <c r="F98" s="151" t="str">
        <f ca="1">IFERROR(IF(OR(AND(G98="",H98=""),AND(G98=0,H98=0),AND(G98=CONCATENATE(D98,": "),H98=""),AND(G98=CONCATENATE(D98,": "),H98=0)),"",MAX(F$1:F97)+1),"")</f>
        <v/>
      </c>
      <c r="G98" s="151" t="str">
        <f ca="1">IFERROR(CONCATENATE($D98,": ",INDIRECT(ADDRESS(COUNTIF($D$1:$D98,$D98)+3,COLUMN($AC97),4,1,$D98))),"")</f>
        <v/>
      </c>
      <c r="H98" s="151" t="str">
        <f ca="1">IFERROR(INDIRECT(ADDRESS(COUNTIF($D$1:$D98,$D98)+3,COLUMN($AD97),4,1,$D98)),"")</f>
        <v/>
      </c>
      <c r="I98" s="151" t="str">
        <f>CONCATENATE("Abweichung ",COUNTIF($D$1:D97,D98)+1)</f>
        <v>Abweichung 25</v>
      </c>
      <c r="J98" s="151" t="str">
        <f ca="1">IFERROR(IF(OR(AND(K98="",L98=""),AND(K98=0,L98=0),AND(K98=CONCATENATE($D98,": "),L98=""),AND(K98=CONCATENATE($D98,": "),L98=0)),"",MAX(J$1:J97)+1),"")</f>
        <v/>
      </c>
      <c r="K98" s="151" t="str">
        <f ca="1">IFERROR(CONCATENATE($D98,": ",INDIRECT(ADDRESS(COUNTIF($D$1:$D98,$D98)+3,COLUMN($AF97),4,1,$D98))),"")</f>
        <v/>
      </c>
      <c r="L98" s="151" t="str">
        <f ca="1">IFERROR(INDIRECT(ADDRESS(COUNTIF($D$1:$D98,$D98)+3,COLUMN($AG97),4,1,$D98)),"")</f>
        <v/>
      </c>
      <c r="M98" s="151"/>
      <c r="N98" s="151"/>
      <c r="O98" s="151" t="str">
        <f t="shared" si="4"/>
        <v>Hinweis 25</v>
      </c>
      <c r="P98" s="151" t="str">
        <f ca="1">IFERROR(IF(OR(AND(Q98="",R98=""),AND(Q98=0,R98=0),AND(Q98=CONCATENATE($D98,": "),R98=""),AND(Q98=CONCATENATE($D98,": "),R98=0)),"",MAX(P$1:P97)+1),"")</f>
        <v/>
      </c>
      <c r="Q98" s="151" t="str">
        <f ca="1">IFERROR(CONCATENATE($D98,": ",INDIRECT(ADDRESS(COUNTIF($D$1:$D98,$D98)+3,COLUMN($AI97),4,1,$D98))),"")</f>
        <v/>
      </c>
      <c r="R98" s="151" t="str">
        <f ca="1">IFERROR(INDIRECT(ADDRESS(COUNTIF($D$1:$D98,$D98)+3,COLUMN($AJ97),4,1,$D98)),"")</f>
        <v/>
      </c>
      <c r="S98" s="151" t="str">
        <f t="shared" si="5"/>
        <v>Abweichung 25</v>
      </c>
      <c r="T98" s="151" t="str">
        <f ca="1">IFERROR(IF(OR(AND(U98="",V98=""),AND(U98=0,V98=0),AND(U98=CONCATENATE($D98,": "),V98=""),AND(U98=CONCATENATE($D98,": "),V98=0)),"",MAX(T$1:T97)+1),"")</f>
        <v/>
      </c>
      <c r="U98" s="151" t="str">
        <f ca="1">IFERROR(CONCATENATE($D98,": ",INDIRECT(ADDRESS(COUNTIF($D$1:$D98,$D98)+3,COLUMN($AL97),4,1,$D98))),"")</f>
        <v/>
      </c>
      <c r="V98" s="151" t="str">
        <f ca="1">IFERROR(INDIRECT(ADDRESS(COUNTIF($D$1:$D98,$D98)+3,COLUMN($AM97),4,1,$D98)),"")</f>
        <v/>
      </c>
    </row>
    <row r="99" spans="4:22" x14ac:dyDescent="0.25">
      <c r="D99" s="151">
        <f t="shared" si="3"/>
        <v>0</v>
      </c>
      <c r="E99" s="151" t="str">
        <f>CONCATENATE("Hinweis ",COUNTIF($D$1:D98,D99)+1)</f>
        <v>Hinweis 26</v>
      </c>
      <c r="F99" s="151" t="str">
        <f ca="1">IFERROR(IF(OR(AND(G99="",H99=""),AND(G99=0,H99=0),AND(G99=CONCATENATE(D99,": "),H99=""),AND(G99=CONCATENATE(D99,": "),H99=0)),"",MAX(F$1:F98)+1),"")</f>
        <v/>
      </c>
      <c r="G99" s="151" t="str">
        <f ca="1">IFERROR(CONCATENATE($D99,": ",INDIRECT(ADDRESS(COUNTIF($D$1:$D99,$D99)+3,COLUMN($AC98),4,1,$D99))),"")</f>
        <v/>
      </c>
      <c r="H99" s="151" t="str">
        <f ca="1">IFERROR(INDIRECT(ADDRESS(COUNTIF($D$1:$D99,$D99)+3,COLUMN($AD98),4,1,$D99)),"")</f>
        <v/>
      </c>
      <c r="I99" s="151" t="str">
        <f>CONCATENATE("Abweichung ",COUNTIF($D$1:D98,D99)+1)</f>
        <v>Abweichung 26</v>
      </c>
      <c r="J99" s="151" t="str">
        <f ca="1">IFERROR(IF(OR(AND(K99="",L99=""),AND(K99=0,L99=0),AND(K99=CONCATENATE($D99,": "),L99=""),AND(K99=CONCATENATE($D99,": "),L99=0)),"",MAX(J$1:J98)+1),"")</f>
        <v/>
      </c>
      <c r="K99" s="151" t="str">
        <f ca="1">IFERROR(CONCATENATE($D99,": ",INDIRECT(ADDRESS(COUNTIF($D$1:$D99,$D99)+3,COLUMN($AF98),4,1,$D99))),"")</f>
        <v/>
      </c>
      <c r="L99" s="151" t="str">
        <f ca="1">IFERROR(INDIRECT(ADDRESS(COUNTIF($D$1:$D99,$D99)+3,COLUMN($AG98),4,1,$D99)),"")</f>
        <v/>
      </c>
      <c r="M99" s="151"/>
      <c r="N99" s="151"/>
      <c r="O99" s="151" t="str">
        <f t="shared" si="4"/>
        <v>Hinweis 26</v>
      </c>
      <c r="P99" s="151" t="str">
        <f ca="1">IFERROR(IF(OR(AND(Q99="",R99=""),AND(Q99=0,R99=0),AND(Q99=CONCATENATE($D99,": "),R99=""),AND(Q99=CONCATENATE($D99,": "),R99=0)),"",MAX(P$1:P98)+1),"")</f>
        <v/>
      </c>
      <c r="Q99" s="151" t="str">
        <f ca="1">IFERROR(CONCATENATE($D99,": ",INDIRECT(ADDRESS(COUNTIF($D$1:$D99,$D99)+3,COLUMN($AI98),4,1,$D99))),"")</f>
        <v/>
      </c>
      <c r="R99" s="151" t="str">
        <f ca="1">IFERROR(INDIRECT(ADDRESS(COUNTIF($D$1:$D99,$D99)+3,COLUMN($AJ98),4,1,$D99)),"")</f>
        <v/>
      </c>
      <c r="S99" s="151" t="str">
        <f t="shared" si="5"/>
        <v>Abweichung 26</v>
      </c>
      <c r="T99" s="151" t="str">
        <f ca="1">IFERROR(IF(OR(AND(U99="",V99=""),AND(U99=0,V99=0),AND(U99=CONCATENATE($D99,": "),V99=""),AND(U99=CONCATENATE($D99,": "),V99=0)),"",MAX(T$1:T98)+1),"")</f>
        <v/>
      </c>
      <c r="U99" s="151" t="str">
        <f ca="1">IFERROR(CONCATENATE($D99,": ",INDIRECT(ADDRESS(COUNTIF($D$1:$D99,$D99)+3,COLUMN($AL98),4,1,$D99))),"")</f>
        <v/>
      </c>
      <c r="V99" s="151" t="str">
        <f ca="1">IFERROR(INDIRECT(ADDRESS(COUNTIF($D$1:$D99,$D99)+3,COLUMN($AM98),4,1,$D99)),"")</f>
        <v/>
      </c>
    </row>
    <row r="100" spans="4:22" x14ac:dyDescent="0.25">
      <c r="D100" s="151">
        <f t="shared" si="3"/>
        <v>0</v>
      </c>
      <c r="E100" s="151" t="str">
        <f>CONCATENATE("Hinweis ",COUNTIF($D$1:D99,D100)+1)</f>
        <v>Hinweis 27</v>
      </c>
      <c r="F100" s="151" t="str">
        <f ca="1">IFERROR(IF(OR(AND(G100="",H100=""),AND(G100=0,H100=0),AND(G100=CONCATENATE(D100,": "),H100=""),AND(G100=CONCATENATE(D100,": "),H100=0)),"",MAX(F$1:F99)+1),"")</f>
        <v/>
      </c>
      <c r="G100" s="151" t="str">
        <f ca="1">IFERROR(CONCATENATE($D100,": ",INDIRECT(ADDRESS(COUNTIF($D$1:$D100,$D100)+3,COLUMN($AC99),4,1,$D100))),"")</f>
        <v/>
      </c>
      <c r="H100" s="151" t="str">
        <f ca="1">IFERROR(INDIRECT(ADDRESS(COUNTIF($D$1:$D100,$D100)+3,COLUMN($AD99),4,1,$D100)),"")</f>
        <v/>
      </c>
      <c r="I100" s="151" t="str">
        <f>CONCATENATE("Abweichung ",COUNTIF($D$1:D99,D100)+1)</f>
        <v>Abweichung 27</v>
      </c>
      <c r="J100" s="151" t="str">
        <f ca="1">IFERROR(IF(OR(AND(K100="",L100=""),AND(K100=0,L100=0),AND(K100=CONCATENATE($D100,": "),L100=""),AND(K100=CONCATENATE($D100,": "),L100=0)),"",MAX(J$1:J99)+1),"")</f>
        <v/>
      </c>
      <c r="K100" s="151" t="str">
        <f ca="1">IFERROR(CONCATENATE($D100,": ",INDIRECT(ADDRESS(COUNTIF($D$1:$D100,$D100)+3,COLUMN($AF99),4,1,$D100))),"")</f>
        <v/>
      </c>
      <c r="L100" s="151" t="str">
        <f ca="1">IFERROR(INDIRECT(ADDRESS(COUNTIF($D$1:$D100,$D100)+3,COLUMN($AG99),4,1,$D100)),"")</f>
        <v/>
      </c>
      <c r="M100" s="151"/>
      <c r="N100" s="151"/>
      <c r="O100" s="151" t="str">
        <f t="shared" si="4"/>
        <v>Hinweis 27</v>
      </c>
      <c r="P100" s="151" t="str">
        <f ca="1">IFERROR(IF(OR(AND(Q100="",R100=""),AND(Q100=0,R100=0),AND(Q100=CONCATENATE($D100,": "),R100=""),AND(Q100=CONCATENATE($D100,": "),R100=0)),"",MAX(P$1:P99)+1),"")</f>
        <v/>
      </c>
      <c r="Q100" s="151" t="str">
        <f ca="1">IFERROR(CONCATENATE($D100,": ",INDIRECT(ADDRESS(COUNTIF($D$1:$D100,$D100)+3,COLUMN($AI99),4,1,$D100))),"")</f>
        <v/>
      </c>
      <c r="R100" s="151" t="str">
        <f ca="1">IFERROR(INDIRECT(ADDRESS(COUNTIF($D$1:$D100,$D100)+3,COLUMN($AJ99),4,1,$D100)),"")</f>
        <v/>
      </c>
      <c r="S100" s="151" t="str">
        <f t="shared" si="5"/>
        <v>Abweichung 27</v>
      </c>
      <c r="T100" s="151" t="str">
        <f ca="1">IFERROR(IF(OR(AND(U100="",V100=""),AND(U100=0,V100=0),AND(U100=CONCATENATE($D100,": "),V100=""),AND(U100=CONCATENATE($D100,": "),V100=0)),"",MAX(T$1:T99)+1),"")</f>
        <v/>
      </c>
      <c r="U100" s="151" t="str">
        <f ca="1">IFERROR(CONCATENATE($D100,": ",INDIRECT(ADDRESS(COUNTIF($D$1:$D100,$D100)+3,COLUMN($AL99),4,1,$D100))),"")</f>
        <v/>
      </c>
      <c r="V100" s="151" t="str">
        <f ca="1">IFERROR(INDIRECT(ADDRESS(COUNTIF($D$1:$D100,$D100)+3,COLUMN($AM99),4,1,$D100)),"")</f>
        <v/>
      </c>
    </row>
    <row r="101" spans="4:22" x14ac:dyDescent="0.25">
      <c r="D101" s="151">
        <f t="shared" si="3"/>
        <v>0</v>
      </c>
      <c r="E101" s="151" t="str">
        <f>CONCATENATE("Hinweis ",COUNTIF($D$1:D100,D101)+1)</f>
        <v>Hinweis 28</v>
      </c>
      <c r="F101" s="151" t="str">
        <f ca="1">IFERROR(IF(OR(AND(G101="",H101=""),AND(G101=0,H101=0),AND(G101=CONCATENATE(D101,": "),H101=""),AND(G101=CONCATENATE(D101,": "),H101=0)),"",MAX(F$1:F100)+1),"")</f>
        <v/>
      </c>
      <c r="G101" s="151" t="str">
        <f ca="1">IFERROR(CONCATENATE($D101,": ",INDIRECT(ADDRESS(COUNTIF($D$1:$D101,$D101)+3,COLUMN($AC100),4,1,$D101))),"")</f>
        <v/>
      </c>
      <c r="H101" s="151" t="str">
        <f ca="1">IFERROR(INDIRECT(ADDRESS(COUNTIF($D$1:$D101,$D101)+3,COLUMN($AD100),4,1,$D101)),"")</f>
        <v/>
      </c>
      <c r="I101" s="151" t="str">
        <f>CONCATENATE("Abweichung ",COUNTIF($D$1:D100,D101)+1)</f>
        <v>Abweichung 28</v>
      </c>
      <c r="J101" s="151" t="str">
        <f ca="1">IFERROR(IF(OR(AND(K101="",L101=""),AND(K101=0,L101=0),AND(K101=CONCATENATE($D101,": "),L101=""),AND(K101=CONCATENATE($D101,": "),L101=0)),"",MAX(J$1:J100)+1),"")</f>
        <v/>
      </c>
      <c r="K101" s="151" t="str">
        <f ca="1">IFERROR(CONCATENATE($D101,": ",INDIRECT(ADDRESS(COUNTIF($D$1:$D101,$D101)+3,COLUMN($AF100),4,1,$D101))),"")</f>
        <v/>
      </c>
      <c r="L101" s="151" t="str">
        <f ca="1">IFERROR(INDIRECT(ADDRESS(COUNTIF($D$1:$D101,$D101)+3,COLUMN($AG100),4,1,$D101)),"")</f>
        <v/>
      </c>
      <c r="M101" s="151"/>
      <c r="N101" s="151"/>
      <c r="O101" s="151" t="str">
        <f t="shared" si="4"/>
        <v>Hinweis 28</v>
      </c>
      <c r="P101" s="151" t="str">
        <f ca="1">IFERROR(IF(OR(AND(Q101="",R101=""),AND(Q101=0,R101=0),AND(Q101=CONCATENATE($D101,": "),R101=""),AND(Q101=CONCATENATE($D101,": "),R101=0)),"",MAX(P$1:P100)+1),"")</f>
        <v/>
      </c>
      <c r="Q101" s="151" t="str">
        <f ca="1">IFERROR(CONCATENATE($D101,": ",INDIRECT(ADDRESS(COUNTIF($D$1:$D101,$D101)+3,COLUMN($AI100),4,1,$D101))),"")</f>
        <v/>
      </c>
      <c r="R101" s="151" t="str">
        <f ca="1">IFERROR(INDIRECT(ADDRESS(COUNTIF($D$1:$D101,$D101)+3,COLUMN($AJ100),4,1,$D101)),"")</f>
        <v/>
      </c>
      <c r="S101" s="151" t="str">
        <f t="shared" si="5"/>
        <v>Abweichung 28</v>
      </c>
      <c r="T101" s="151" t="str">
        <f ca="1">IFERROR(IF(OR(AND(U101="",V101=""),AND(U101=0,V101=0),AND(U101=CONCATENATE($D101,": "),V101=""),AND(U101=CONCATENATE($D101,": "),V101=0)),"",MAX(T$1:T100)+1),"")</f>
        <v/>
      </c>
      <c r="U101" s="151" t="str">
        <f ca="1">IFERROR(CONCATENATE($D101,": ",INDIRECT(ADDRESS(COUNTIF($D$1:$D101,$D101)+3,COLUMN($AL100),4,1,$D101))),"")</f>
        <v/>
      </c>
      <c r="V101" s="151" t="str">
        <f ca="1">IFERROR(INDIRECT(ADDRESS(COUNTIF($D$1:$D101,$D101)+3,COLUMN($AM100),4,1,$D101)),"")</f>
        <v/>
      </c>
    </row>
    <row r="102" spans="4:22" x14ac:dyDescent="0.25">
      <c r="D102" s="151">
        <f t="shared" si="3"/>
        <v>0</v>
      </c>
      <c r="E102" s="151" t="str">
        <f>CONCATENATE("Hinweis ",COUNTIF($D$1:D101,D102)+1)</f>
        <v>Hinweis 29</v>
      </c>
      <c r="F102" s="151" t="str">
        <f ca="1">IFERROR(IF(OR(AND(G102="",H102=""),AND(G102=0,H102=0),AND(G102=CONCATENATE(D102,": "),H102=""),AND(G102=CONCATENATE(D102,": "),H102=0)),"",MAX(F$1:F101)+1),"")</f>
        <v/>
      </c>
      <c r="G102" s="151" t="str">
        <f ca="1">IFERROR(CONCATENATE($D102,": ",INDIRECT(ADDRESS(COUNTIF($D$1:$D102,$D102)+3,COLUMN($AC101),4,1,$D102))),"")</f>
        <v/>
      </c>
      <c r="H102" s="151" t="str">
        <f ca="1">IFERROR(INDIRECT(ADDRESS(COUNTIF($D$1:$D102,$D102)+3,COLUMN($AD101),4,1,$D102)),"")</f>
        <v/>
      </c>
      <c r="I102" s="151" t="str">
        <f>CONCATENATE("Abweichung ",COUNTIF($D$1:D101,D102)+1)</f>
        <v>Abweichung 29</v>
      </c>
      <c r="J102" s="151" t="str">
        <f ca="1">IFERROR(IF(OR(AND(K102="",L102=""),AND(K102=0,L102=0),AND(K102=CONCATENATE($D102,": "),L102=""),AND(K102=CONCATENATE($D102,": "),L102=0)),"",MAX(J$1:J101)+1),"")</f>
        <v/>
      </c>
      <c r="K102" s="151" t="str">
        <f ca="1">IFERROR(CONCATENATE($D102,": ",INDIRECT(ADDRESS(COUNTIF($D$1:$D102,$D102)+3,COLUMN($AF101),4,1,$D102))),"")</f>
        <v/>
      </c>
      <c r="L102" s="151" t="str">
        <f ca="1">IFERROR(INDIRECT(ADDRESS(COUNTIF($D$1:$D102,$D102)+3,COLUMN($AG101),4,1,$D102)),"")</f>
        <v/>
      </c>
      <c r="M102" s="151"/>
      <c r="N102" s="151"/>
      <c r="O102" s="151" t="str">
        <f t="shared" si="4"/>
        <v>Hinweis 29</v>
      </c>
      <c r="P102" s="151" t="str">
        <f ca="1">IFERROR(IF(OR(AND(Q102="",R102=""),AND(Q102=0,R102=0),AND(Q102=CONCATENATE($D102,": "),R102=""),AND(Q102=CONCATENATE($D102,": "),R102=0)),"",MAX(P$1:P101)+1),"")</f>
        <v/>
      </c>
      <c r="Q102" s="151" t="str">
        <f ca="1">IFERROR(CONCATENATE($D102,": ",INDIRECT(ADDRESS(COUNTIF($D$1:$D102,$D102)+3,COLUMN($AI101),4,1,$D102))),"")</f>
        <v/>
      </c>
      <c r="R102" s="151" t="str">
        <f ca="1">IFERROR(INDIRECT(ADDRESS(COUNTIF($D$1:$D102,$D102)+3,COLUMN($AJ101),4,1,$D102)),"")</f>
        <v/>
      </c>
      <c r="S102" s="151" t="str">
        <f t="shared" si="5"/>
        <v>Abweichung 29</v>
      </c>
      <c r="T102" s="151" t="str">
        <f ca="1">IFERROR(IF(OR(AND(U102="",V102=""),AND(U102=0,V102=0),AND(U102=CONCATENATE($D102,": "),V102=""),AND(U102=CONCATENATE($D102,": "),V102=0)),"",MAX(T$1:T101)+1),"")</f>
        <v/>
      </c>
      <c r="U102" s="151" t="str">
        <f ca="1">IFERROR(CONCATENATE($D102,": ",INDIRECT(ADDRESS(COUNTIF($D$1:$D102,$D102)+3,COLUMN($AL101),4,1,$D102))),"")</f>
        <v/>
      </c>
      <c r="V102" s="151" t="str">
        <f ca="1">IFERROR(INDIRECT(ADDRESS(COUNTIF($D$1:$D102,$D102)+3,COLUMN($AM101),4,1,$D102)),"")</f>
        <v/>
      </c>
    </row>
    <row r="103" spans="4:22" x14ac:dyDescent="0.25">
      <c r="D103" s="151">
        <f t="shared" si="3"/>
        <v>0</v>
      </c>
      <c r="E103" s="151" t="str">
        <f>CONCATENATE("Hinweis ",COUNTIF($D$1:D102,D103)+1)</f>
        <v>Hinweis 30</v>
      </c>
      <c r="F103" s="151" t="str">
        <f ca="1">IFERROR(IF(OR(AND(G103="",H103=""),AND(G103=0,H103=0),AND(G103=CONCATENATE(D103,": "),H103=""),AND(G103=CONCATENATE(D103,": "),H103=0)),"",MAX(F$1:F102)+1),"")</f>
        <v/>
      </c>
      <c r="G103" s="151" t="str">
        <f ca="1">IFERROR(CONCATENATE($D103,": ",INDIRECT(ADDRESS(COUNTIF($D$1:$D103,$D103)+3,COLUMN($AC102),4,1,$D103))),"")</f>
        <v/>
      </c>
      <c r="H103" s="151" t="str">
        <f ca="1">IFERROR(INDIRECT(ADDRESS(COUNTIF($D$1:$D103,$D103)+3,COLUMN($AD102),4,1,$D103)),"")</f>
        <v/>
      </c>
      <c r="I103" s="151" t="str">
        <f>CONCATENATE("Abweichung ",COUNTIF($D$1:D102,D103)+1)</f>
        <v>Abweichung 30</v>
      </c>
      <c r="J103" s="151" t="str">
        <f ca="1">IFERROR(IF(OR(AND(K103="",L103=""),AND(K103=0,L103=0),AND(K103=CONCATENATE($D103,": "),L103=""),AND(K103=CONCATENATE($D103,": "),L103=0)),"",MAX(J$1:J102)+1),"")</f>
        <v/>
      </c>
      <c r="K103" s="151" t="str">
        <f ca="1">IFERROR(CONCATENATE($D103,": ",INDIRECT(ADDRESS(COUNTIF($D$1:$D103,$D103)+3,COLUMN($AF102),4,1,$D103))),"")</f>
        <v/>
      </c>
      <c r="L103" s="151" t="str">
        <f ca="1">IFERROR(INDIRECT(ADDRESS(COUNTIF($D$1:$D103,$D103)+3,COLUMN($AG102),4,1,$D103)),"")</f>
        <v/>
      </c>
      <c r="M103" s="151"/>
      <c r="N103" s="151"/>
      <c r="O103" s="151" t="str">
        <f t="shared" si="4"/>
        <v>Hinweis 30</v>
      </c>
      <c r="P103" s="151" t="str">
        <f ca="1">IFERROR(IF(OR(AND(Q103="",R103=""),AND(Q103=0,R103=0),AND(Q103=CONCATENATE($D103,": "),R103=""),AND(Q103=CONCATENATE($D103,": "),R103=0)),"",MAX(P$1:P102)+1),"")</f>
        <v/>
      </c>
      <c r="Q103" s="151" t="str">
        <f ca="1">IFERROR(CONCATENATE($D103,": ",INDIRECT(ADDRESS(COUNTIF($D$1:$D103,$D103)+3,COLUMN($AI102),4,1,$D103))),"")</f>
        <v/>
      </c>
      <c r="R103" s="151" t="str">
        <f ca="1">IFERROR(INDIRECT(ADDRESS(COUNTIF($D$1:$D103,$D103)+3,COLUMN($AJ102),4,1,$D103)),"")</f>
        <v/>
      </c>
      <c r="S103" s="151" t="str">
        <f t="shared" si="5"/>
        <v>Abweichung 30</v>
      </c>
      <c r="T103" s="151" t="str">
        <f ca="1">IFERROR(IF(OR(AND(U103="",V103=""),AND(U103=0,V103=0),AND(U103=CONCATENATE($D103,": "),V103=""),AND(U103=CONCATENATE($D103,": "),V103=0)),"",MAX(T$1:T102)+1),"")</f>
        <v/>
      </c>
      <c r="U103" s="151" t="str">
        <f ca="1">IFERROR(CONCATENATE($D103,": ",INDIRECT(ADDRESS(COUNTIF($D$1:$D103,$D103)+3,COLUMN($AL102),4,1,$D103))),"")</f>
        <v/>
      </c>
      <c r="V103" s="151" t="str">
        <f ca="1">IFERROR(INDIRECT(ADDRESS(COUNTIF($D$1:$D103,$D103)+3,COLUMN($AM102),4,1,$D103)),"")</f>
        <v/>
      </c>
    </row>
    <row r="104" spans="4:22" x14ac:dyDescent="0.25">
      <c r="D104" s="151">
        <f t="shared" si="3"/>
        <v>0</v>
      </c>
      <c r="E104" s="151" t="str">
        <f>CONCATENATE("Hinweis ",COUNTIF($D$1:D103,D104)+1)</f>
        <v>Hinweis 31</v>
      </c>
      <c r="F104" s="151" t="str">
        <f ca="1">IFERROR(IF(OR(AND(G104="",H104=""),AND(G104=0,H104=0),AND(G104=CONCATENATE(D104,": "),H104=""),AND(G104=CONCATENATE(D104,": "),H104=0)),"",MAX(F$1:F103)+1),"")</f>
        <v/>
      </c>
      <c r="G104" s="151" t="str">
        <f ca="1">IFERROR(CONCATENATE($D104,": ",INDIRECT(ADDRESS(COUNTIF($D$1:$D104,$D104)+3,COLUMN($AC103),4,1,$D104))),"")</f>
        <v/>
      </c>
      <c r="H104" s="151" t="str">
        <f ca="1">IFERROR(INDIRECT(ADDRESS(COUNTIF($D$1:$D104,$D104)+3,COLUMN($AD103),4,1,$D104)),"")</f>
        <v/>
      </c>
      <c r="I104" s="151" t="str">
        <f>CONCATENATE("Abweichung ",COUNTIF($D$1:D103,D104)+1)</f>
        <v>Abweichung 31</v>
      </c>
      <c r="J104" s="151" t="str">
        <f ca="1">IFERROR(IF(OR(AND(K104="",L104=""),AND(K104=0,L104=0),AND(K104=CONCATENATE($D104,": "),L104=""),AND(K104=CONCATENATE($D104,": "),L104=0)),"",MAX(J$1:J103)+1),"")</f>
        <v/>
      </c>
      <c r="K104" s="151" t="str">
        <f ca="1">IFERROR(CONCATENATE($D104,": ",INDIRECT(ADDRESS(COUNTIF($D$1:$D104,$D104)+3,COLUMN($AF103),4,1,$D104))),"")</f>
        <v/>
      </c>
      <c r="L104" s="151" t="str">
        <f ca="1">IFERROR(INDIRECT(ADDRESS(COUNTIF($D$1:$D104,$D104)+3,COLUMN($AG103),4,1,$D104)),"")</f>
        <v/>
      </c>
      <c r="M104" s="151"/>
      <c r="N104" s="151"/>
      <c r="O104" s="151" t="str">
        <f t="shared" si="4"/>
        <v>Hinweis 31</v>
      </c>
      <c r="P104" s="151" t="str">
        <f ca="1">IFERROR(IF(OR(AND(Q104="",R104=""),AND(Q104=0,R104=0),AND(Q104=CONCATENATE($D104,": "),R104=""),AND(Q104=CONCATENATE($D104,": "),R104=0)),"",MAX(P$1:P103)+1),"")</f>
        <v/>
      </c>
      <c r="Q104" s="151" t="str">
        <f ca="1">IFERROR(CONCATENATE($D104,": ",INDIRECT(ADDRESS(COUNTIF($D$1:$D104,$D104)+3,COLUMN($AI103),4,1,$D104))),"")</f>
        <v/>
      </c>
      <c r="R104" s="151" t="str">
        <f ca="1">IFERROR(INDIRECT(ADDRESS(COUNTIF($D$1:$D104,$D104)+3,COLUMN($AJ103),4,1,$D104)),"")</f>
        <v/>
      </c>
      <c r="S104" s="151" t="str">
        <f t="shared" si="5"/>
        <v>Abweichung 31</v>
      </c>
      <c r="T104" s="151" t="str">
        <f ca="1">IFERROR(IF(OR(AND(U104="",V104=""),AND(U104=0,V104=0),AND(U104=CONCATENATE($D104,": "),V104=""),AND(U104=CONCATENATE($D104,": "),V104=0)),"",MAX(T$1:T103)+1),"")</f>
        <v/>
      </c>
      <c r="U104" s="151" t="str">
        <f ca="1">IFERROR(CONCATENATE($D104,": ",INDIRECT(ADDRESS(COUNTIF($D$1:$D104,$D104)+3,COLUMN($AL103),4,1,$D104))),"")</f>
        <v/>
      </c>
      <c r="V104" s="151" t="str">
        <f ca="1">IFERROR(INDIRECT(ADDRESS(COUNTIF($D$1:$D104,$D104)+3,COLUMN($AM103),4,1,$D104)),"")</f>
        <v/>
      </c>
    </row>
    <row r="105" spans="4:22" x14ac:dyDescent="0.25">
      <c r="D105" s="151">
        <f t="shared" si="3"/>
        <v>0</v>
      </c>
      <c r="E105" s="151" t="str">
        <f>CONCATENATE("Hinweis ",COUNTIF($D$1:D104,D105)+1)</f>
        <v>Hinweis 32</v>
      </c>
      <c r="F105" s="151" t="str">
        <f ca="1">IFERROR(IF(OR(AND(G105="",H105=""),AND(G105=0,H105=0),AND(G105=CONCATENATE(D105,": "),H105=""),AND(G105=CONCATENATE(D105,": "),H105=0)),"",MAX(F$1:F104)+1),"")</f>
        <v/>
      </c>
      <c r="G105" s="151" t="str">
        <f ca="1">IFERROR(CONCATENATE($D105,": ",INDIRECT(ADDRESS(COUNTIF($D$1:$D105,$D105)+3,COLUMN($AC104),4,1,$D105))),"")</f>
        <v/>
      </c>
      <c r="H105" s="151" t="str">
        <f ca="1">IFERROR(INDIRECT(ADDRESS(COUNTIF($D$1:$D105,$D105)+3,COLUMN($AD104),4,1,$D105)),"")</f>
        <v/>
      </c>
      <c r="I105" s="151" t="str">
        <f>CONCATENATE("Abweichung ",COUNTIF($D$1:D104,D105)+1)</f>
        <v>Abweichung 32</v>
      </c>
      <c r="J105" s="151" t="str">
        <f ca="1">IFERROR(IF(OR(AND(K105="",L105=""),AND(K105=0,L105=0),AND(K105=CONCATENATE($D105,": "),L105=""),AND(K105=CONCATENATE($D105,": "),L105=0)),"",MAX(J$1:J104)+1),"")</f>
        <v/>
      </c>
      <c r="K105" s="151" t="str">
        <f ca="1">IFERROR(CONCATENATE($D105,": ",INDIRECT(ADDRESS(COUNTIF($D$1:$D105,$D105)+3,COLUMN($AF104),4,1,$D105))),"")</f>
        <v/>
      </c>
      <c r="L105" s="151" t="str">
        <f ca="1">IFERROR(INDIRECT(ADDRESS(COUNTIF($D$1:$D105,$D105)+3,COLUMN($AG104),4,1,$D105)),"")</f>
        <v/>
      </c>
      <c r="M105" s="151"/>
      <c r="N105" s="151"/>
      <c r="O105" s="151" t="str">
        <f t="shared" si="4"/>
        <v>Hinweis 32</v>
      </c>
      <c r="P105" s="151" t="str">
        <f ca="1">IFERROR(IF(OR(AND(Q105="",R105=""),AND(Q105=0,R105=0),AND(Q105=CONCATENATE($D105,": "),R105=""),AND(Q105=CONCATENATE($D105,": "),R105=0)),"",MAX(P$1:P104)+1),"")</f>
        <v/>
      </c>
      <c r="Q105" s="151" t="str">
        <f ca="1">IFERROR(CONCATENATE($D105,": ",INDIRECT(ADDRESS(COUNTIF($D$1:$D105,$D105)+3,COLUMN($AI104),4,1,$D105))),"")</f>
        <v/>
      </c>
      <c r="R105" s="151" t="str">
        <f ca="1">IFERROR(INDIRECT(ADDRESS(COUNTIF($D$1:$D105,$D105)+3,COLUMN($AJ104),4,1,$D105)),"")</f>
        <v/>
      </c>
      <c r="S105" s="151" t="str">
        <f t="shared" si="5"/>
        <v>Abweichung 32</v>
      </c>
      <c r="T105" s="151" t="str">
        <f ca="1">IFERROR(IF(OR(AND(U105="",V105=""),AND(U105=0,V105=0),AND(U105=CONCATENATE($D105,": "),V105=""),AND(U105=CONCATENATE($D105,": "),V105=0)),"",MAX(T$1:T104)+1),"")</f>
        <v/>
      </c>
      <c r="U105" s="151" t="str">
        <f ca="1">IFERROR(CONCATENATE($D105,": ",INDIRECT(ADDRESS(COUNTIF($D$1:$D105,$D105)+3,COLUMN($AL104),4,1,$D105))),"")</f>
        <v/>
      </c>
      <c r="V105" s="151" t="str">
        <f ca="1">IFERROR(INDIRECT(ADDRESS(COUNTIF($D$1:$D105,$D105)+3,COLUMN($AM104),4,1,$D105)),"")</f>
        <v/>
      </c>
    </row>
    <row r="106" spans="4:22" x14ac:dyDescent="0.25">
      <c r="D106" s="151">
        <f t="shared" si="3"/>
        <v>0</v>
      </c>
      <c r="E106" s="151" t="str">
        <f>CONCATENATE("Hinweis ",COUNTIF($D$1:D105,D106)+1)</f>
        <v>Hinweis 33</v>
      </c>
      <c r="F106" s="151" t="str">
        <f ca="1">IFERROR(IF(OR(AND(G106="",H106=""),AND(G106=0,H106=0),AND(G106=CONCATENATE(D106,": "),H106=""),AND(G106=CONCATENATE(D106,": "),H106=0)),"",MAX(F$1:F105)+1),"")</f>
        <v/>
      </c>
      <c r="G106" s="151" t="str">
        <f ca="1">IFERROR(CONCATENATE($D106,": ",INDIRECT(ADDRESS(COUNTIF($D$1:$D106,$D106)+3,COLUMN($AC105),4,1,$D106))),"")</f>
        <v/>
      </c>
      <c r="H106" s="151" t="str">
        <f ca="1">IFERROR(INDIRECT(ADDRESS(COUNTIF($D$1:$D106,$D106)+3,COLUMN($AD105),4,1,$D106)),"")</f>
        <v/>
      </c>
      <c r="I106" s="151" t="str">
        <f>CONCATENATE("Abweichung ",COUNTIF($D$1:D105,D106)+1)</f>
        <v>Abweichung 33</v>
      </c>
      <c r="J106" s="151" t="str">
        <f ca="1">IFERROR(IF(OR(AND(K106="",L106=""),AND(K106=0,L106=0),AND(K106=CONCATENATE($D106,": "),L106=""),AND(K106=CONCATENATE($D106,": "),L106=0)),"",MAX(J$1:J105)+1),"")</f>
        <v/>
      </c>
      <c r="K106" s="151" t="str">
        <f ca="1">IFERROR(CONCATENATE($D106,": ",INDIRECT(ADDRESS(COUNTIF($D$1:$D106,$D106)+3,COLUMN($AF105),4,1,$D106))),"")</f>
        <v/>
      </c>
      <c r="L106" s="151" t="str">
        <f ca="1">IFERROR(INDIRECT(ADDRESS(COUNTIF($D$1:$D106,$D106)+3,COLUMN($AG105),4,1,$D106)),"")</f>
        <v/>
      </c>
      <c r="M106" s="151"/>
      <c r="N106" s="151"/>
      <c r="O106" s="151" t="str">
        <f t="shared" si="4"/>
        <v>Hinweis 33</v>
      </c>
      <c r="P106" s="151" t="str">
        <f ca="1">IFERROR(IF(OR(AND(Q106="",R106=""),AND(Q106=0,R106=0),AND(Q106=CONCATENATE($D106,": "),R106=""),AND(Q106=CONCATENATE($D106,": "),R106=0)),"",MAX(P$1:P105)+1),"")</f>
        <v/>
      </c>
      <c r="Q106" s="151" t="str">
        <f ca="1">IFERROR(CONCATENATE($D106,": ",INDIRECT(ADDRESS(COUNTIF($D$1:$D106,$D106)+3,COLUMN($AI105),4,1,$D106))),"")</f>
        <v/>
      </c>
      <c r="R106" s="151" t="str">
        <f ca="1">IFERROR(INDIRECT(ADDRESS(COUNTIF($D$1:$D106,$D106)+3,COLUMN($AJ105),4,1,$D106)),"")</f>
        <v/>
      </c>
      <c r="S106" s="151" t="str">
        <f t="shared" si="5"/>
        <v>Abweichung 33</v>
      </c>
      <c r="T106" s="151" t="str">
        <f ca="1">IFERROR(IF(OR(AND(U106="",V106=""),AND(U106=0,V106=0),AND(U106=CONCATENATE($D106,": "),V106=""),AND(U106=CONCATENATE($D106,": "),V106=0)),"",MAX(T$1:T105)+1),"")</f>
        <v/>
      </c>
      <c r="U106" s="151" t="str">
        <f ca="1">IFERROR(CONCATENATE($D106,": ",INDIRECT(ADDRESS(COUNTIF($D$1:$D106,$D106)+3,COLUMN($AL105),4,1,$D106))),"")</f>
        <v/>
      </c>
      <c r="V106" s="151" t="str">
        <f ca="1">IFERROR(INDIRECT(ADDRESS(COUNTIF($D$1:$D106,$D106)+3,COLUMN($AM105),4,1,$D106)),"")</f>
        <v/>
      </c>
    </row>
    <row r="107" spans="4:22" x14ac:dyDescent="0.25">
      <c r="D107" s="151">
        <f t="shared" si="3"/>
        <v>0</v>
      </c>
      <c r="E107" s="151" t="str">
        <f>CONCATENATE("Hinweis ",COUNTIF($D$1:D106,D107)+1)</f>
        <v>Hinweis 34</v>
      </c>
      <c r="F107" s="151" t="str">
        <f ca="1">IFERROR(IF(OR(AND(G107="",H107=""),AND(G107=0,H107=0),AND(G107=CONCATENATE(D107,": "),H107=""),AND(G107=CONCATENATE(D107,": "),H107=0)),"",MAX(F$1:F106)+1),"")</f>
        <v/>
      </c>
      <c r="G107" s="151" t="str">
        <f ca="1">IFERROR(CONCATENATE($D107,": ",INDIRECT(ADDRESS(COUNTIF($D$1:$D107,$D107)+3,COLUMN($AC106),4,1,$D107))),"")</f>
        <v/>
      </c>
      <c r="H107" s="151" t="str">
        <f ca="1">IFERROR(INDIRECT(ADDRESS(COUNTIF($D$1:$D107,$D107)+3,COLUMN($AD106),4,1,$D107)),"")</f>
        <v/>
      </c>
      <c r="I107" s="151" t="str">
        <f>CONCATENATE("Abweichung ",COUNTIF($D$1:D106,D107)+1)</f>
        <v>Abweichung 34</v>
      </c>
      <c r="J107" s="151" t="str">
        <f ca="1">IFERROR(IF(OR(AND(K107="",L107=""),AND(K107=0,L107=0),AND(K107=CONCATENATE($D107,": "),L107=""),AND(K107=CONCATENATE($D107,": "),L107=0)),"",MAX(J$1:J106)+1),"")</f>
        <v/>
      </c>
      <c r="K107" s="151" t="str">
        <f ca="1">IFERROR(CONCATENATE($D107,": ",INDIRECT(ADDRESS(COUNTIF($D$1:$D107,$D107)+3,COLUMN($AF106),4,1,$D107))),"")</f>
        <v/>
      </c>
      <c r="L107" s="151" t="str">
        <f ca="1">IFERROR(INDIRECT(ADDRESS(COUNTIF($D$1:$D107,$D107)+3,COLUMN($AG106),4,1,$D107)),"")</f>
        <v/>
      </c>
      <c r="M107" s="151"/>
      <c r="N107" s="151"/>
      <c r="O107" s="151" t="str">
        <f t="shared" si="4"/>
        <v>Hinweis 34</v>
      </c>
      <c r="P107" s="151" t="str">
        <f ca="1">IFERROR(IF(OR(AND(Q107="",R107=""),AND(Q107=0,R107=0),AND(Q107=CONCATENATE($D107,": "),R107=""),AND(Q107=CONCATENATE($D107,": "),R107=0)),"",MAX(P$1:P106)+1),"")</f>
        <v/>
      </c>
      <c r="Q107" s="151" t="str">
        <f ca="1">IFERROR(CONCATENATE($D107,": ",INDIRECT(ADDRESS(COUNTIF($D$1:$D107,$D107)+3,COLUMN($AI106),4,1,$D107))),"")</f>
        <v/>
      </c>
      <c r="R107" s="151" t="str">
        <f ca="1">IFERROR(INDIRECT(ADDRESS(COUNTIF($D$1:$D107,$D107)+3,COLUMN($AJ106),4,1,$D107)),"")</f>
        <v/>
      </c>
      <c r="S107" s="151" t="str">
        <f t="shared" si="5"/>
        <v>Abweichung 34</v>
      </c>
      <c r="T107" s="151" t="str">
        <f ca="1">IFERROR(IF(OR(AND(U107="",V107=""),AND(U107=0,V107=0),AND(U107=CONCATENATE($D107,": "),V107=""),AND(U107=CONCATENATE($D107,": "),V107=0)),"",MAX(T$1:T106)+1),"")</f>
        <v/>
      </c>
      <c r="U107" s="151" t="str">
        <f ca="1">IFERROR(CONCATENATE($D107,": ",INDIRECT(ADDRESS(COUNTIF($D$1:$D107,$D107)+3,COLUMN($AL106),4,1,$D107))),"")</f>
        <v/>
      </c>
      <c r="V107" s="151" t="str">
        <f ca="1">IFERROR(INDIRECT(ADDRESS(COUNTIF($D$1:$D107,$D107)+3,COLUMN($AM106),4,1,$D107)),"")</f>
        <v/>
      </c>
    </row>
    <row r="108" spans="4:22" x14ac:dyDescent="0.25">
      <c r="D108" s="151">
        <f t="shared" si="3"/>
        <v>0</v>
      </c>
      <c r="E108" s="151" t="str">
        <f>CONCATENATE("Hinweis ",COUNTIF($D$1:D107,D108)+1)</f>
        <v>Hinweis 35</v>
      </c>
      <c r="F108" s="151" t="str">
        <f ca="1">IFERROR(IF(OR(AND(G108="",H108=""),AND(G108=0,H108=0),AND(G108=CONCATENATE(D108,": "),H108=""),AND(G108=CONCATENATE(D108,": "),H108=0)),"",MAX(F$1:F107)+1),"")</f>
        <v/>
      </c>
      <c r="G108" s="151" t="str">
        <f ca="1">IFERROR(CONCATENATE($D108,": ",INDIRECT(ADDRESS(COUNTIF($D$1:$D108,$D108)+3,COLUMN($AC107),4,1,$D108))),"")</f>
        <v/>
      </c>
      <c r="H108" s="151" t="str">
        <f ca="1">IFERROR(INDIRECT(ADDRESS(COUNTIF($D$1:$D108,$D108)+3,COLUMN($AD107),4,1,$D108)),"")</f>
        <v/>
      </c>
      <c r="I108" s="151" t="str">
        <f>CONCATENATE("Abweichung ",COUNTIF($D$1:D107,D108)+1)</f>
        <v>Abweichung 35</v>
      </c>
      <c r="J108" s="151" t="str">
        <f ca="1">IFERROR(IF(OR(AND(K108="",L108=""),AND(K108=0,L108=0),AND(K108=CONCATENATE($D108,": "),L108=""),AND(K108=CONCATENATE($D108,": "),L108=0)),"",MAX(J$1:J107)+1),"")</f>
        <v/>
      </c>
      <c r="K108" s="151" t="str">
        <f ca="1">IFERROR(CONCATENATE($D108,": ",INDIRECT(ADDRESS(COUNTIF($D$1:$D108,$D108)+3,COLUMN($AF107),4,1,$D108))),"")</f>
        <v/>
      </c>
      <c r="L108" s="151" t="str">
        <f ca="1">IFERROR(INDIRECT(ADDRESS(COUNTIF($D$1:$D108,$D108)+3,COLUMN($AG107),4,1,$D108)),"")</f>
        <v/>
      </c>
      <c r="M108" s="151"/>
      <c r="N108" s="151"/>
      <c r="O108" s="151" t="str">
        <f t="shared" si="4"/>
        <v>Hinweis 35</v>
      </c>
      <c r="P108" s="151" t="str">
        <f ca="1">IFERROR(IF(OR(AND(Q108="",R108=""),AND(Q108=0,R108=0),AND(Q108=CONCATENATE($D108,": "),R108=""),AND(Q108=CONCATENATE($D108,": "),R108=0)),"",MAX(P$1:P107)+1),"")</f>
        <v/>
      </c>
      <c r="Q108" s="151" t="str">
        <f ca="1">IFERROR(CONCATENATE($D108,": ",INDIRECT(ADDRESS(COUNTIF($D$1:$D108,$D108)+3,COLUMN($AI107),4,1,$D108))),"")</f>
        <v/>
      </c>
      <c r="R108" s="151" t="str">
        <f ca="1">IFERROR(INDIRECT(ADDRESS(COUNTIF($D$1:$D108,$D108)+3,COLUMN($AJ107),4,1,$D108)),"")</f>
        <v/>
      </c>
      <c r="S108" s="151" t="str">
        <f t="shared" si="5"/>
        <v>Abweichung 35</v>
      </c>
      <c r="T108" s="151" t="str">
        <f ca="1">IFERROR(IF(OR(AND(U108="",V108=""),AND(U108=0,V108=0),AND(U108=CONCATENATE($D108,": "),V108=""),AND(U108=CONCATENATE($D108,": "),V108=0)),"",MAX(T$1:T107)+1),"")</f>
        <v/>
      </c>
      <c r="U108" s="151" t="str">
        <f ca="1">IFERROR(CONCATENATE($D108,": ",INDIRECT(ADDRESS(COUNTIF($D$1:$D108,$D108)+3,COLUMN($AL107),4,1,$D108))),"")</f>
        <v/>
      </c>
      <c r="V108" s="151" t="str">
        <f ca="1">IFERROR(INDIRECT(ADDRESS(COUNTIF($D$1:$D108,$D108)+3,COLUMN($AM107),4,1,$D108)),"")</f>
        <v/>
      </c>
    </row>
    <row r="109" spans="4:22" x14ac:dyDescent="0.25">
      <c r="D109" s="151">
        <f t="shared" si="3"/>
        <v>0</v>
      </c>
      <c r="E109" s="151" t="str">
        <f>CONCATENATE("Hinweis ",COUNTIF($D$1:D108,D109)+1)</f>
        <v>Hinweis 36</v>
      </c>
      <c r="F109" s="151" t="str">
        <f ca="1">IFERROR(IF(OR(AND(G109="",H109=""),AND(G109=0,H109=0),AND(G109=CONCATENATE(D109,": "),H109=""),AND(G109=CONCATENATE(D109,": "),H109=0)),"",MAX(F$1:F108)+1),"")</f>
        <v/>
      </c>
      <c r="G109" s="151" t="str">
        <f ca="1">IFERROR(CONCATENATE($D109,": ",INDIRECT(ADDRESS(COUNTIF($D$1:$D109,$D109)+3,COLUMN($AC108),4,1,$D109))),"")</f>
        <v/>
      </c>
      <c r="H109" s="151" t="str">
        <f ca="1">IFERROR(INDIRECT(ADDRESS(COUNTIF($D$1:$D109,$D109)+3,COLUMN($AD108),4,1,$D109)),"")</f>
        <v/>
      </c>
      <c r="I109" s="151" t="str">
        <f>CONCATENATE("Abweichung ",COUNTIF($D$1:D108,D109)+1)</f>
        <v>Abweichung 36</v>
      </c>
      <c r="J109" s="151" t="str">
        <f ca="1">IFERROR(IF(OR(AND(K109="",L109=""),AND(K109=0,L109=0),AND(K109=CONCATENATE($D109,": "),L109=""),AND(K109=CONCATENATE($D109,": "),L109=0)),"",MAX(J$1:J108)+1),"")</f>
        <v/>
      </c>
      <c r="K109" s="151" t="str">
        <f ca="1">IFERROR(CONCATENATE($D109,": ",INDIRECT(ADDRESS(COUNTIF($D$1:$D109,$D109)+3,COLUMN($AF108),4,1,$D109))),"")</f>
        <v/>
      </c>
      <c r="L109" s="151" t="str">
        <f ca="1">IFERROR(INDIRECT(ADDRESS(COUNTIF($D$1:$D109,$D109)+3,COLUMN($AG108),4,1,$D109)),"")</f>
        <v/>
      </c>
      <c r="M109" s="151"/>
      <c r="N109" s="151"/>
      <c r="O109" s="151" t="str">
        <f t="shared" si="4"/>
        <v>Hinweis 36</v>
      </c>
      <c r="P109" s="151" t="str">
        <f ca="1">IFERROR(IF(OR(AND(Q109="",R109=""),AND(Q109=0,R109=0),AND(Q109=CONCATENATE($D109,": "),R109=""),AND(Q109=CONCATENATE($D109,": "),R109=0)),"",MAX(P$1:P108)+1),"")</f>
        <v/>
      </c>
      <c r="Q109" s="151" t="str">
        <f ca="1">IFERROR(CONCATENATE($D109,": ",INDIRECT(ADDRESS(COUNTIF($D$1:$D109,$D109)+3,COLUMN($AI108),4,1,$D109))),"")</f>
        <v/>
      </c>
      <c r="R109" s="151" t="str">
        <f ca="1">IFERROR(INDIRECT(ADDRESS(COUNTIF($D$1:$D109,$D109)+3,COLUMN($AJ108),4,1,$D109)),"")</f>
        <v/>
      </c>
      <c r="S109" s="151" t="str">
        <f t="shared" si="5"/>
        <v>Abweichung 36</v>
      </c>
      <c r="T109" s="151" t="str">
        <f ca="1">IFERROR(IF(OR(AND(U109="",V109=""),AND(U109=0,V109=0),AND(U109=CONCATENATE($D109,": "),V109=""),AND(U109=CONCATENATE($D109,": "),V109=0)),"",MAX(T$1:T108)+1),"")</f>
        <v/>
      </c>
      <c r="U109" s="151" t="str">
        <f ca="1">IFERROR(CONCATENATE($D109,": ",INDIRECT(ADDRESS(COUNTIF($D$1:$D109,$D109)+3,COLUMN($AL108),4,1,$D109))),"")</f>
        <v/>
      </c>
      <c r="V109" s="151" t="str">
        <f ca="1">IFERROR(INDIRECT(ADDRESS(COUNTIF($D$1:$D109,$D109)+3,COLUMN($AM108),4,1,$D109)),"")</f>
        <v/>
      </c>
    </row>
    <row r="110" spans="4:22" x14ac:dyDescent="0.25">
      <c r="D110" s="151">
        <f t="shared" si="3"/>
        <v>0</v>
      </c>
      <c r="E110" s="151" t="str">
        <f>CONCATENATE("Hinweis ",COUNTIF($D$1:D109,D110)+1)</f>
        <v>Hinweis 37</v>
      </c>
      <c r="F110" s="151" t="str">
        <f ca="1">IFERROR(IF(OR(AND(G110="",H110=""),AND(G110=0,H110=0),AND(G110=CONCATENATE(D110,": "),H110=""),AND(G110=CONCATENATE(D110,": "),H110=0)),"",MAX(F$1:F109)+1),"")</f>
        <v/>
      </c>
      <c r="G110" s="151" t="str">
        <f ca="1">IFERROR(CONCATENATE($D110,": ",INDIRECT(ADDRESS(COUNTIF($D$1:$D110,$D110)+3,COLUMN($AC109),4,1,$D110))),"")</f>
        <v/>
      </c>
      <c r="H110" s="151" t="str">
        <f ca="1">IFERROR(INDIRECT(ADDRESS(COUNTIF($D$1:$D110,$D110)+3,COLUMN($AD109),4,1,$D110)),"")</f>
        <v/>
      </c>
      <c r="I110" s="151" t="str">
        <f>CONCATENATE("Abweichung ",COUNTIF($D$1:D109,D110)+1)</f>
        <v>Abweichung 37</v>
      </c>
      <c r="J110" s="151" t="str">
        <f ca="1">IFERROR(IF(OR(AND(K110="",L110=""),AND(K110=0,L110=0),AND(K110=CONCATENATE($D110,": "),L110=""),AND(K110=CONCATENATE($D110,": "),L110=0)),"",MAX(J$1:J109)+1),"")</f>
        <v/>
      </c>
      <c r="K110" s="151" t="str">
        <f ca="1">IFERROR(CONCATENATE($D110,": ",INDIRECT(ADDRESS(COUNTIF($D$1:$D110,$D110)+3,COLUMN($AF109),4,1,$D110))),"")</f>
        <v/>
      </c>
      <c r="L110" s="151" t="str">
        <f ca="1">IFERROR(INDIRECT(ADDRESS(COUNTIF($D$1:$D110,$D110)+3,COLUMN($AG109),4,1,$D110)),"")</f>
        <v/>
      </c>
      <c r="M110" s="151"/>
      <c r="N110" s="151"/>
      <c r="O110" s="151" t="str">
        <f t="shared" si="4"/>
        <v>Hinweis 37</v>
      </c>
      <c r="P110" s="151" t="str">
        <f ca="1">IFERROR(IF(OR(AND(Q110="",R110=""),AND(Q110=0,R110=0),AND(Q110=CONCATENATE($D110,": "),R110=""),AND(Q110=CONCATENATE($D110,": "),R110=0)),"",MAX(P$1:P109)+1),"")</f>
        <v/>
      </c>
      <c r="Q110" s="151" t="str">
        <f ca="1">IFERROR(CONCATENATE($D110,": ",INDIRECT(ADDRESS(COUNTIF($D$1:$D110,$D110)+3,COLUMN($AI109),4,1,$D110))),"")</f>
        <v/>
      </c>
      <c r="R110" s="151" t="str">
        <f ca="1">IFERROR(INDIRECT(ADDRESS(COUNTIF($D$1:$D110,$D110)+3,COLUMN($AJ109),4,1,$D110)),"")</f>
        <v/>
      </c>
      <c r="S110" s="151" t="str">
        <f t="shared" si="5"/>
        <v>Abweichung 37</v>
      </c>
      <c r="T110" s="151" t="str">
        <f ca="1">IFERROR(IF(OR(AND(U110="",V110=""),AND(U110=0,V110=0),AND(U110=CONCATENATE($D110,": "),V110=""),AND(U110=CONCATENATE($D110,": "),V110=0)),"",MAX(T$1:T109)+1),"")</f>
        <v/>
      </c>
      <c r="U110" s="151" t="str">
        <f ca="1">IFERROR(CONCATENATE($D110,": ",INDIRECT(ADDRESS(COUNTIF($D$1:$D110,$D110)+3,COLUMN($AL109),4,1,$D110))),"")</f>
        <v/>
      </c>
      <c r="V110" s="151" t="str">
        <f ca="1">IFERROR(INDIRECT(ADDRESS(COUNTIF($D$1:$D110,$D110)+3,COLUMN($AM109),4,1,$D110)),"")</f>
        <v/>
      </c>
    </row>
    <row r="111" spans="4:22" x14ac:dyDescent="0.25">
      <c r="D111" s="151">
        <f t="shared" si="3"/>
        <v>0</v>
      </c>
      <c r="E111" s="151" t="str">
        <f>CONCATENATE("Hinweis ",COUNTIF($D$1:D110,D111)+1)</f>
        <v>Hinweis 38</v>
      </c>
      <c r="F111" s="151" t="str">
        <f ca="1">IFERROR(IF(OR(AND(G111="",H111=""),AND(G111=0,H111=0),AND(G111=CONCATENATE(D111,": "),H111=""),AND(G111=CONCATENATE(D111,": "),H111=0)),"",MAX(F$1:F110)+1),"")</f>
        <v/>
      </c>
      <c r="G111" s="151" t="str">
        <f ca="1">IFERROR(CONCATENATE($D111,": ",INDIRECT(ADDRESS(COUNTIF($D$1:$D111,$D111)+3,COLUMN($AC110),4,1,$D111))),"")</f>
        <v/>
      </c>
      <c r="H111" s="151" t="str">
        <f ca="1">IFERROR(INDIRECT(ADDRESS(COUNTIF($D$1:$D111,$D111)+3,COLUMN($AD110),4,1,$D111)),"")</f>
        <v/>
      </c>
      <c r="I111" s="151" t="str">
        <f>CONCATENATE("Abweichung ",COUNTIF($D$1:D110,D111)+1)</f>
        <v>Abweichung 38</v>
      </c>
      <c r="J111" s="151" t="str">
        <f ca="1">IFERROR(IF(OR(AND(K111="",L111=""),AND(K111=0,L111=0),AND(K111=CONCATENATE($D111,": "),L111=""),AND(K111=CONCATENATE($D111,": "),L111=0)),"",MAX(J$1:J110)+1),"")</f>
        <v/>
      </c>
      <c r="K111" s="151" t="str">
        <f ca="1">IFERROR(CONCATENATE($D111,": ",INDIRECT(ADDRESS(COUNTIF($D$1:$D111,$D111)+3,COLUMN($AF110),4,1,$D111))),"")</f>
        <v/>
      </c>
      <c r="L111" s="151" t="str">
        <f ca="1">IFERROR(INDIRECT(ADDRESS(COUNTIF($D$1:$D111,$D111)+3,COLUMN($AG110),4,1,$D111)),"")</f>
        <v/>
      </c>
      <c r="M111" s="151"/>
      <c r="N111" s="151"/>
      <c r="O111" s="151" t="str">
        <f t="shared" si="4"/>
        <v>Hinweis 38</v>
      </c>
      <c r="P111" s="151" t="str">
        <f ca="1">IFERROR(IF(OR(AND(Q111="",R111=""),AND(Q111=0,R111=0),AND(Q111=CONCATENATE($D111,": "),R111=""),AND(Q111=CONCATENATE($D111,": "),R111=0)),"",MAX(P$1:P110)+1),"")</f>
        <v/>
      </c>
      <c r="Q111" s="151" t="str">
        <f ca="1">IFERROR(CONCATENATE($D111,": ",INDIRECT(ADDRESS(COUNTIF($D$1:$D111,$D111)+3,COLUMN($AI110),4,1,$D111))),"")</f>
        <v/>
      </c>
      <c r="R111" s="151" t="str">
        <f ca="1">IFERROR(INDIRECT(ADDRESS(COUNTIF($D$1:$D111,$D111)+3,COLUMN($AJ110),4,1,$D111)),"")</f>
        <v/>
      </c>
      <c r="S111" s="151" t="str">
        <f t="shared" si="5"/>
        <v>Abweichung 38</v>
      </c>
      <c r="T111" s="151" t="str">
        <f ca="1">IFERROR(IF(OR(AND(U111="",V111=""),AND(U111=0,V111=0),AND(U111=CONCATENATE($D111,": "),V111=""),AND(U111=CONCATENATE($D111,": "),V111=0)),"",MAX(T$1:T110)+1),"")</f>
        <v/>
      </c>
      <c r="U111" s="151" t="str">
        <f ca="1">IFERROR(CONCATENATE($D111,": ",INDIRECT(ADDRESS(COUNTIF($D$1:$D111,$D111)+3,COLUMN($AL110),4,1,$D111))),"")</f>
        <v/>
      </c>
      <c r="V111" s="151" t="str">
        <f ca="1">IFERROR(INDIRECT(ADDRESS(COUNTIF($D$1:$D111,$D111)+3,COLUMN($AM110),4,1,$D111)),"")</f>
        <v/>
      </c>
    </row>
    <row r="112" spans="4:22" x14ac:dyDescent="0.25">
      <c r="D112" s="151">
        <f t="shared" si="3"/>
        <v>0</v>
      </c>
      <c r="E112" s="151" t="str">
        <f>CONCATENATE("Hinweis ",COUNTIF($D$1:D111,D112)+1)</f>
        <v>Hinweis 39</v>
      </c>
      <c r="F112" s="151" t="str">
        <f ca="1">IFERROR(IF(OR(AND(G112="",H112=""),AND(G112=0,H112=0),AND(G112=CONCATENATE(D112,": "),H112=""),AND(G112=CONCATENATE(D112,": "),H112=0)),"",MAX(F$1:F111)+1),"")</f>
        <v/>
      </c>
      <c r="G112" s="151" t="str">
        <f ca="1">IFERROR(CONCATENATE($D112,": ",INDIRECT(ADDRESS(COUNTIF($D$1:$D112,$D112)+3,COLUMN($AC111),4,1,$D112))),"")</f>
        <v/>
      </c>
      <c r="H112" s="151" t="str">
        <f ca="1">IFERROR(INDIRECT(ADDRESS(COUNTIF($D$1:$D112,$D112)+3,COLUMN($AD111),4,1,$D112)),"")</f>
        <v/>
      </c>
      <c r="I112" s="151" t="str">
        <f>CONCATENATE("Abweichung ",COUNTIF($D$1:D111,D112)+1)</f>
        <v>Abweichung 39</v>
      </c>
      <c r="J112" s="151" t="str">
        <f ca="1">IFERROR(IF(OR(AND(K112="",L112=""),AND(K112=0,L112=0),AND(K112=CONCATENATE($D112,": "),L112=""),AND(K112=CONCATENATE($D112,": "),L112=0)),"",MAX(J$1:J111)+1),"")</f>
        <v/>
      </c>
      <c r="K112" s="151" t="str">
        <f ca="1">IFERROR(CONCATENATE($D112,": ",INDIRECT(ADDRESS(COUNTIF($D$1:$D112,$D112)+3,COLUMN($AF111),4,1,$D112))),"")</f>
        <v/>
      </c>
      <c r="L112" s="151" t="str">
        <f ca="1">IFERROR(INDIRECT(ADDRESS(COUNTIF($D$1:$D112,$D112)+3,COLUMN($AG111),4,1,$D112)),"")</f>
        <v/>
      </c>
      <c r="M112" s="151"/>
      <c r="N112" s="151"/>
      <c r="O112" s="151" t="str">
        <f t="shared" si="4"/>
        <v>Hinweis 39</v>
      </c>
      <c r="P112" s="151" t="str">
        <f ca="1">IFERROR(IF(OR(AND(Q112="",R112=""),AND(Q112=0,R112=0),AND(Q112=CONCATENATE($D112,": "),R112=""),AND(Q112=CONCATENATE($D112,": "),R112=0)),"",MAX(P$1:P111)+1),"")</f>
        <v/>
      </c>
      <c r="Q112" s="151" t="str">
        <f ca="1">IFERROR(CONCATENATE($D112,": ",INDIRECT(ADDRESS(COUNTIF($D$1:$D112,$D112)+3,COLUMN($AI111),4,1,$D112))),"")</f>
        <v/>
      </c>
      <c r="R112" s="151" t="str">
        <f ca="1">IFERROR(INDIRECT(ADDRESS(COUNTIF($D$1:$D112,$D112)+3,COLUMN($AJ111),4,1,$D112)),"")</f>
        <v/>
      </c>
      <c r="S112" s="151" t="str">
        <f t="shared" si="5"/>
        <v>Abweichung 39</v>
      </c>
      <c r="T112" s="151" t="str">
        <f ca="1">IFERROR(IF(OR(AND(U112="",V112=""),AND(U112=0,V112=0),AND(U112=CONCATENATE($D112,": "),V112=""),AND(U112=CONCATENATE($D112,": "),V112=0)),"",MAX(T$1:T111)+1),"")</f>
        <v/>
      </c>
      <c r="U112" s="151" t="str">
        <f ca="1">IFERROR(CONCATENATE($D112,": ",INDIRECT(ADDRESS(COUNTIF($D$1:$D112,$D112)+3,COLUMN($AL111),4,1,$D112))),"")</f>
        <v/>
      </c>
      <c r="V112" s="151" t="str">
        <f ca="1">IFERROR(INDIRECT(ADDRESS(COUNTIF($D$1:$D112,$D112)+3,COLUMN($AM111),4,1,$D112)),"")</f>
        <v/>
      </c>
    </row>
    <row r="113" spans="4:22" x14ac:dyDescent="0.25">
      <c r="D113" s="151">
        <f t="shared" si="3"/>
        <v>0</v>
      </c>
      <c r="E113" s="151" t="str">
        <f>CONCATENATE("Hinweis ",COUNTIF($D$1:D112,D113)+1)</f>
        <v>Hinweis 40</v>
      </c>
      <c r="F113" s="151" t="str">
        <f ca="1">IFERROR(IF(OR(AND(G113="",H113=""),AND(G113=0,H113=0),AND(G113=CONCATENATE(D113,": "),H113=""),AND(G113=CONCATENATE(D113,": "),H113=0)),"",MAX(F$1:F112)+1),"")</f>
        <v/>
      </c>
      <c r="G113" s="151" t="str">
        <f ca="1">IFERROR(CONCATENATE($D113,": ",INDIRECT(ADDRESS(COUNTIF($D$1:$D113,$D113)+3,COLUMN($AC112),4,1,$D113))),"")</f>
        <v/>
      </c>
      <c r="H113" s="151" t="str">
        <f ca="1">IFERROR(INDIRECT(ADDRESS(COUNTIF($D$1:$D113,$D113)+3,COLUMN($AD112),4,1,$D113)),"")</f>
        <v/>
      </c>
      <c r="I113" s="151" t="str">
        <f>CONCATENATE("Abweichung ",COUNTIF($D$1:D112,D113)+1)</f>
        <v>Abweichung 40</v>
      </c>
      <c r="J113" s="151" t="str">
        <f ca="1">IFERROR(IF(OR(AND(K113="",L113=""),AND(K113=0,L113=0),AND(K113=CONCATENATE($D113,": "),L113=""),AND(K113=CONCATENATE($D113,": "),L113=0)),"",MAX(J$1:J112)+1),"")</f>
        <v/>
      </c>
      <c r="K113" s="151" t="str">
        <f ca="1">IFERROR(CONCATENATE($D113,": ",INDIRECT(ADDRESS(COUNTIF($D$1:$D113,$D113)+3,COLUMN($AF112),4,1,$D113))),"")</f>
        <v/>
      </c>
      <c r="L113" s="151" t="str">
        <f ca="1">IFERROR(INDIRECT(ADDRESS(COUNTIF($D$1:$D113,$D113)+3,COLUMN($AG112),4,1,$D113)),"")</f>
        <v/>
      </c>
      <c r="M113" s="151"/>
      <c r="N113" s="151"/>
      <c r="O113" s="151" t="str">
        <f t="shared" si="4"/>
        <v>Hinweis 40</v>
      </c>
      <c r="P113" s="151" t="str">
        <f ca="1">IFERROR(IF(OR(AND(Q113="",R113=""),AND(Q113=0,R113=0),AND(Q113=CONCATENATE($D113,": "),R113=""),AND(Q113=CONCATENATE($D113,": "),R113=0)),"",MAX(P$1:P112)+1),"")</f>
        <v/>
      </c>
      <c r="Q113" s="151" t="str">
        <f ca="1">IFERROR(CONCATENATE($D113,": ",INDIRECT(ADDRESS(COUNTIF($D$1:$D113,$D113)+3,COLUMN($AI112),4,1,$D113))),"")</f>
        <v/>
      </c>
      <c r="R113" s="151" t="str">
        <f ca="1">IFERROR(INDIRECT(ADDRESS(COUNTIF($D$1:$D113,$D113)+3,COLUMN($AJ112),4,1,$D113)),"")</f>
        <v/>
      </c>
      <c r="S113" s="151" t="str">
        <f t="shared" si="5"/>
        <v>Abweichung 40</v>
      </c>
      <c r="T113" s="151" t="str">
        <f ca="1">IFERROR(IF(OR(AND(U113="",V113=""),AND(U113=0,V113=0),AND(U113=CONCATENATE($D113,": "),V113=""),AND(U113=CONCATENATE($D113,": "),V113=0)),"",MAX(T$1:T112)+1),"")</f>
        <v/>
      </c>
      <c r="U113" s="151" t="str">
        <f ca="1">IFERROR(CONCATENATE($D113,": ",INDIRECT(ADDRESS(COUNTIF($D$1:$D113,$D113)+3,COLUMN($AL112),4,1,$D113))),"")</f>
        <v/>
      </c>
      <c r="V113" s="151" t="str">
        <f ca="1">IFERROR(INDIRECT(ADDRESS(COUNTIF($D$1:$D113,$D113)+3,COLUMN($AM112),4,1,$D113)),"")</f>
        <v/>
      </c>
    </row>
    <row r="114" spans="4:22" x14ac:dyDescent="0.25">
      <c r="D114" s="151">
        <f t="shared" si="3"/>
        <v>0</v>
      </c>
      <c r="E114" s="151" t="str">
        <f>CONCATENATE("Hinweis ",COUNTIF($D$1:D113,D114)+1)</f>
        <v>Hinweis 41</v>
      </c>
      <c r="F114" s="151" t="str">
        <f ca="1">IFERROR(IF(OR(AND(G114="",H114=""),AND(G114=0,H114=0),AND(G114=CONCATENATE(D114,": "),H114=""),AND(G114=CONCATENATE(D114,": "),H114=0)),"",MAX(F$1:F113)+1),"")</f>
        <v/>
      </c>
      <c r="G114" s="151" t="str">
        <f ca="1">IFERROR(CONCATENATE($D114,": ",INDIRECT(ADDRESS(COUNTIF($D$1:$D114,$D114)+3,COLUMN($AC113),4,1,$D114))),"")</f>
        <v/>
      </c>
      <c r="H114" s="151" t="str">
        <f ca="1">IFERROR(INDIRECT(ADDRESS(COUNTIF($D$1:$D114,$D114)+3,COLUMN($AD113),4,1,$D114)),"")</f>
        <v/>
      </c>
      <c r="I114" s="151" t="str">
        <f>CONCATENATE("Abweichung ",COUNTIF($D$1:D113,D114)+1)</f>
        <v>Abweichung 41</v>
      </c>
      <c r="J114" s="151" t="str">
        <f ca="1">IFERROR(IF(OR(AND(K114="",L114=""),AND(K114=0,L114=0),AND(K114=CONCATENATE($D114,": "),L114=""),AND(K114=CONCATENATE($D114,": "),L114=0)),"",MAX(J$1:J113)+1),"")</f>
        <v/>
      </c>
      <c r="K114" s="151" t="str">
        <f ca="1">IFERROR(CONCATENATE($D114,": ",INDIRECT(ADDRESS(COUNTIF($D$1:$D114,$D114)+3,COLUMN($AF113),4,1,$D114))),"")</f>
        <v/>
      </c>
      <c r="L114" s="151" t="str">
        <f ca="1">IFERROR(INDIRECT(ADDRESS(COUNTIF($D$1:$D114,$D114)+3,COLUMN($AG113),4,1,$D114)),"")</f>
        <v/>
      </c>
      <c r="M114" s="151"/>
      <c r="N114" s="151"/>
      <c r="O114" s="151" t="str">
        <f t="shared" si="4"/>
        <v>Hinweis 41</v>
      </c>
      <c r="P114" s="151" t="str">
        <f ca="1">IFERROR(IF(OR(AND(Q114="",R114=""),AND(Q114=0,R114=0),AND(Q114=CONCATENATE($D114,": "),R114=""),AND(Q114=CONCATENATE($D114,": "),R114=0)),"",MAX(P$1:P113)+1),"")</f>
        <v/>
      </c>
      <c r="Q114" s="151" t="str">
        <f ca="1">IFERROR(CONCATENATE($D114,": ",INDIRECT(ADDRESS(COUNTIF($D$1:$D114,$D114)+3,COLUMN($AI113),4,1,$D114))),"")</f>
        <v/>
      </c>
      <c r="R114" s="151" t="str">
        <f ca="1">IFERROR(INDIRECT(ADDRESS(COUNTIF($D$1:$D114,$D114)+3,COLUMN($AJ113),4,1,$D114)),"")</f>
        <v/>
      </c>
      <c r="S114" s="151" t="str">
        <f t="shared" si="5"/>
        <v>Abweichung 41</v>
      </c>
      <c r="T114" s="151" t="str">
        <f ca="1">IFERROR(IF(OR(AND(U114="",V114=""),AND(U114=0,V114=0),AND(U114=CONCATENATE($D114,": "),V114=""),AND(U114=CONCATENATE($D114,": "),V114=0)),"",MAX(T$1:T113)+1),"")</f>
        <v/>
      </c>
      <c r="U114" s="151" t="str">
        <f ca="1">IFERROR(CONCATENATE($D114,": ",INDIRECT(ADDRESS(COUNTIF($D$1:$D114,$D114)+3,COLUMN($AL113),4,1,$D114))),"")</f>
        <v/>
      </c>
      <c r="V114" s="151" t="str">
        <f ca="1">IFERROR(INDIRECT(ADDRESS(COUNTIF($D$1:$D114,$D114)+3,COLUMN($AM113),4,1,$D114)),"")</f>
        <v/>
      </c>
    </row>
    <row r="115" spans="4:22" x14ac:dyDescent="0.25">
      <c r="D115" s="151">
        <f t="shared" si="3"/>
        <v>0</v>
      </c>
      <c r="E115" s="151" t="str">
        <f>CONCATENATE("Hinweis ",COUNTIF($D$1:D114,D115)+1)</f>
        <v>Hinweis 42</v>
      </c>
      <c r="F115" s="151" t="str">
        <f ca="1">IFERROR(IF(OR(AND(G115="",H115=""),AND(G115=0,H115=0),AND(G115=CONCATENATE(D115,": "),H115=""),AND(G115=CONCATENATE(D115,": "),H115=0)),"",MAX(F$1:F114)+1),"")</f>
        <v/>
      </c>
      <c r="G115" s="151" t="str">
        <f ca="1">IFERROR(CONCATENATE($D115,": ",INDIRECT(ADDRESS(COUNTIF($D$1:$D115,$D115)+3,COLUMN($AC114),4,1,$D115))),"")</f>
        <v/>
      </c>
      <c r="H115" s="151" t="str">
        <f ca="1">IFERROR(INDIRECT(ADDRESS(COUNTIF($D$1:$D115,$D115)+3,COLUMN($AD114),4,1,$D115)),"")</f>
        <v/>
      </c>
      <c r="I115" s="151" t="str">
        <f>CONCATENATE("Abweichung ",COUNTIF($D$1:D114,D115)+1)</f>
        <v>Abweichung 42</v>
      </c>
      <c r="J115" s="151" t="str">
        <f ca="1">IFERROR(IF(OR(AND(K115="",L115=""),AND(K115=0,L115=0),AND(K115=CONCATENATE($D115,": "),L115=""),AND(K115=CONCATENATE($D115,": "),L115=0)),"",MAX(J$1:J114)+1),"")</f>
        <v/>
      </c>
      <c r="K115" s="151" t="str">
        <f ca="1">IFERROR(CONCATENATE($D115,": ",INDIRECT(ADDRESS(COUNTIF($D$1:$D115,$D115)+3,COLUMN($AF114),4,1,$D115))),"")</f>
        <v/>
      </c>
      <c r="L115" s="151" t="str">
        <f ca="1">IFERROR(INDIRECT(ADDRESS(COUNTIF($D$1:$D115,$D115)+3,COLUMN($AG114),4,1,$D115)),"")</f>
        <v/>
      </c>
      <c r="M115" s="151"/>
      <c r="N115" s="151"/>
      <c r="O115" s="151" t="str">
        <f t="shared" si="4"/>
        <v>Hinweis 42</v>
      </c>
      <c r="P115" s="151" t="str">
        <f ca="1">IFERROR(IF(OR(AND(Q115="",R115=""),AND(Q115=0,R115=0),AND(Q115=CONCATENATE($D115,": "),R115=""),AND(Q115=CONCATENATE($D115,": "),R115=0)),"",MAX(P$1:P114)+1),"")</f>
        <v/>
      </c>
      <c r="Q115" s="151" t="str">
        <f ca="1">IFERROR(CONCATENATE($D115,": ",INDIRECT(ADDRESS(COUNTIF($D$1:$D115,$D115)+3,COLUMN($AI114),4,1,$D115))),"")</f>
        <v/>
      </c>
      <c r="R115" s="151" t="str">
        <f ca="1">IFERROR(INDIRECT(ADDRESS(COUNTIF($D$1:$D115,$D115)+3,COLUMN($AJ114),4,1,$D115)),"")</f>
        <v/>
      </c>
      <c r="S115" s="151" t="str">
        <f t="shared" si="5"/>
        <v>Abweichung 42</v>
      </c>
      <c r="T115" s="151" t="str">
        <f ca="1">IFERROR(IF(OR(AND(U115="",V115=""),AND(U115=0,V115=0),AND(U115=CONCATENATE($D115,": "),V115=""),AND(U115=CONCATENATE($D115,": "),V115=0)),"",MAX(T$1:T114)+1),"")</f>
        <v/>
      </c>
      <c r="U115" s="151" t="str">
        <f ca="1">IFERROR(CONCATENATE($D115,": ",INDIRECT(ADDRESS(COUNTIF($D$1:$D115,$D115)+3,COLUMN($AL114),4,1,$D115))),"")</f>
        <v/>
      </c>
      <c r="V115" s="151" t="str">
        <f ca="1">IFERROR(INDIRECT(ADDRESS(COUNTIF($D$1:$D115,$D115)+3,COLUMN($AM114),4,1,$D115)),"")</f>
        <v/>
      </c>
    </row>
    <row r="116" spans="4:22" x14ac:dyDescent="0.25">
      <c r="D116" s="151">
        <f t="shared" si="3"/>
        <v>0</v>
      </c>
      <c r="E116" s="151" t="str">
        <f>CONCATENATE("Hinweis ",COUNTIF($D$1:D115,D116)+1)</f>
        <v>Hinweis 43</v>
      </c>
      <c r="F116" s="151" t="str">
        <f ca="1">IFERROR(IF(OR(AND(G116="",H116=""),AND(G116=0,H116=0),AND(G116=CONCATENATE(D116,": "),H116=""),AND(G116=CONCATENATE(D116,": "),H116=0)),"",MAX(F$1:F115)+1),"")</f>
        <v/>
      </c>
      <c r="G116" s="151" t="str">
        <f ca="1">IFERROR(CONCATENATE($D116,": ",INDIRECT(ADDRESS(COUNTIF($D$1:$D116,$D116)+3,COLUMN($AC115),4,1,$D116))),"")</f>
        <v/>
      </c>
      <c r="H116" s="151" t="str">
        <f ca="1">IFERROR(INDIRECT(ADDRESS(COUNTIF($D$1:$D116,$D116)+3,COLUMN($AD115),4,1,$D116)),"")</f>
        <v/>
      </c>
      <c r="I116" s="151" t="str">
        <f>CONCATENATE("Abweichung ",COUNTIF($D$1:D115,D116)+1)</f>
        <v>Abweichung 43</v>
      </c>
      <c r="J116" s="151" t="str">
        <f ca="1">IFERROR(IF(OR(AND(K116="",L116=""),AND(K116=0,L116=0),AND(K116=CONCATENATE($D116,": "),L116=""),AND(K116=CONCATENATE($D116,": "),L116=0)),"",MAX(J$1:J115)+1),"")</f>
        <v/>
      </c>
      <c r="K116" s="151" t="str">
        <f ca="1">IFERROR(CONCATENATE($D116,": ",INDIRECT(ADDRESS(COUNTIF($D$1:$D116,$D116)+3,COLUMN($AF115),4,1,$D116))),"")</f>
        <v/>
      </c>
      <c r="L116" s="151" t="str">
        <f ca="1">IFERROR(INDIRECT(ADDRESS(COUNTIF($D$1:$D116,$D116)+3,COLUMN($AG115),4,1,$D116)),"")</f>
        <v/>
      </c>
      <c r="M116" s="151"/>
      <c r="N116" s="151"/>
      <c r="O116" s="151" t="str">
        <f t="shared" si="4"/>
        <v>Hinweis 43</v>
      </c>
      <c r="P116" s="151" t="str">
        <f ca="1">IFERROR(IF(OR(AND(Q116="",R116=""),AND(Q116=0,R116=0),AND(Q116=CONCATENATE($D116,": "),R116=""),AND(Q116=CONCATENATE($D116,": "),R116=0)),"",MAX(P$1:P115)+1),"")</f>
        <v/>
      </c>
      <c r="Q116" s="151" t="str">
        <f ca="1">IFERROR(CONCATENATE($D116,": ",INDIRECT(ADDRESS(COUNTIF($D$1:$D116,$D116)+3,COLUMN($AI115),4,1,$D116))),"")</f>
        <v/>
      </c>
      <c r="R116" s="151" t="str">
        <f ca="1">IFERROR(INDIRECT(ADDRESS(COUNTIF($D$1:$D116,$D116)+3,COLUMN($AJ115),4,1,$D116)),"")</f>
        <v/>
      </c>
      <c r="S116" s="151" t="str">
        <f t="shared" si="5"/>
        <v>Abweichung 43</v>
      </c>
      <c r="T116" s="151" t="str">
        <f ca="1">IFERROR(IF(OR(AND(U116="",V116=""),AND(U116=0,V116=0),AND(U116=CONCATENATE($D116,": "),V116=""),AND(U116=CONCATENATE($D116,": "),V116=0)),"",MAX(T$1:T115)+1),"")</f>
        <v/>
      </c>
      <c r="U116" s="151" t="str">
        <f ca="1">IFERROR(CONCATENATE($D116,": ",INDIRECT(ADDRESS(COUNTIF($D$1:$D116,$D116)+3,COLUMN($AL115),4,1,$D116))),"")</f>
        <v/>
      </c>
      <c r="V116" s="151" t="str">
        <f ca="1">IFERROR(INDIRECT(ADDRESS(COUNTIF($D$1:$D116,$D116)+3,COLUMN($AM115),4,1,$D116)),"")</f>
        <v/>
      </c>
    </row>
    <row r="117" spans="4:22" x14ac:dyDescent="0.25">
      <c r="D117" s="151">
        <f t="shared" si="3"/>
        <v>0</v>
      </c>
      <c r="E117" s="151" t="str">
        <f>CONCATENATE("Hinweis ",COUNTIF($D$1:D116,D117)+1)</f>
        <v>Hinweis 44</v>
      </c>
      <c r="F117" s="151" t="str">
        <f ca="1">IFERROR(IF(OR(AND(G117="",H117=""),AND(G117=0,H117=0),AND(G117=CONCATENATE(D117,": "),H117=""),AND(G117=CONCATENATE(D117,": "),H117=0)),"",MAX(F$1:F116)+1),"")</f>
        <v/>
      </c>
      <c r="G117" s="151" t="str">
        <f ca="1">IFERROR(CONCATENATE($D117,": ",INDIRECT(ADDRESS(COUNTIF($D$1:$D117,$D117)+3,COLUMN($AC116),4,1,$D117))),"")</f>
        <v/>
      </c>
      <c r="H117" s="151" t="str">
        <f ca="1">IFERROR(INDIRECT(ADDRESS(COUNTIF($D$1:$D117,$D117)+3,COLUMN($AD116),4,1,$D117)),"")</f>
        <v/>
      </c>
      <c r="I117" s="151" t="str">
        <f>CONCATENATE("Abweichung ",COUNTIF($D$1:D116,D117)+1)</f>
        <v>Abweichung 44</v>
      </c>
      <c r="J117" s="151" t="str">
        <f ca="1">IFERROR(IF(OR(AND(K117="",L117=""),AND(K117=0,L117=0),AND(K117=CONCATENATE($D117,": "),L117=""),AND(K117=CONCATENATE($D117,": "),L117=0)),"",MAX(J$1:J116)+1),"")</f>
        <v/>
      </c>
      <c r="K117" s="151" t="str">
        <f ca="1">IFERROR(CONCATENATE($D117,": ",INDIRECT(ADDRESS(COUNTIF($D$1:$D117,$D117)+3,COLUMN($AF116),4,1,$D117))),"")</f>
        <v/>
      </c>
      <c r="L117" s="151" t="str">
        <f ca="1">IFERROR(INDIRECT(ADDRESS(COUNTIF($D$1:$D117,$D117)+3,COLUMN($AG116),4,1,$D117)),"")</f>
        <v/>
      </c>
      <c r="M117" s="151"/>
      <c r="N117" s="151"/>
      <c r="O117" s="151" t="str">
        <f t="shared" si="4"/>
        <v>Hinweis 44</v>
      </c>
      <c r="P117" s="151" t="str">
        <f ca="1">IFERROR(IF(OR(AND(Q117="",R117=""),AND(Q117=0,R117=0),AND(Q117=CONCATENATE($D117,": "),R117=""),AND(Q117=CONCATENATE($D117,": "),R117=0)),"",MAX(P$1:P116)+1),"")</f>
        <v/>
      </c>
      <c r="Q117" s="151" t="str">
        <f ca="1">IFERROR(CONCATENATE($D117,": ",INDIRECT(ADDRESS(COUNTIF($D$1:$D117,$D117)+3,COLUMN($AI116),4,1,$D117))),"")</f>
        <v/>
      </c>
      <c r="R117" s="151" t="str">
        <f ca="1">IFERROR(INDIRECT(ADDRESS(COUNTIF($D$1:$D117,$D117)+3,COLUMN($AJ116),4,1,$D117)),"")</f>
        <v/>
      </c>
      <c r="S117" s="151" t="str">
        <f t="shared" si="5"/>
        <v>Abweichung 44</v>
      </c>
      <c r="T117" s="151" t="str">
        <f ca="1">IFERROR(IF(OR(AND(U117="",V117=""),AND(U117=0,V117=0),AND(U117=CONCATENATE($D117,": "),V117=""),AND(U117=CONCATENATE($D117,": "),V117=0)),"",MAX(T$1:T116)+1),"")</f>
        <v/>
      </c>
      <c r="U117" s="151" t="str">
        <f ca="1">IFERROR(CONCATENATE($D117,": ",INDIRECT(ADDRESS(COUNTIF($D$1:$D117,$D117)+3,COLUMN($AL116),4,1,$D117))),"")</f>
        <v/>
      </c>
      <c r="V117" s="151" t="str">
        <f ca="1">IFERROR(INDIRECT(ADDRESS(COUNTIF($D$1:$D117,$D117)+3,COLUMN($AM116),4,1,$D117)),"")</f>
        <v/>
      </c>
    </row>
    <row r="118" spans="4:22" x14ac:dyDescent="0.25">
      <c r="D118" s="151">
        <f t="shared" si="3"/>
        <v>0</v>
      </c>
      <c r="E118" s="151" t="str">
        <f>CONCATENATE("Hinweis ",COUNTIF($D$1:D117,D118)+1)</f>
        <v>Hinweis 45</v>
      </c>
      <c r="F118" s="151" t="str">
        <f ca="1">IFERROR(IF(OR(AND(G118="",H118=""),AND(G118=0,H118=0),AND(G118=CONCATENATE(D118,": "),H118=""),AND(G118=CONCATENATE(D118,": "),H118=0)),"",MAX(F$1:F117)+1),"")</f>
        <v/>
      </c>
      <c r="G118" s="151" t="str">
        <f ca="1">IFERROR(CONCATENATE($D118,": ",INDIRECT(ADDRESS(COUNTIF($D$1:$D118,$D118)+3,COLUMN($AC117),4,1,$D118))),"")</f>
        <v/>
      </c>
      <c r="H118" s="151" t="str">
        <f ca="1">IFERROR(INDIRECT(ADDRESS(COUNTIF($D$1:$D118,$D118)+3,COLUMN($AD117),4,1,$D118)),"")</f>
        <v/>
      </c>
      <c r="I118" s="151" t="str">
        <f>CONCATENATE("Abweichung ",COUNTIF($D$1:D117,D118)+1)</f>
        <v>Abweichung 45</v>
      </c>
      <c r="J118" s="151" t="str">
        <f ca="1">IFERROR(IF(OR(AND(K118="",L118=""),AND(K118=0,L118=0),AND(K118=CONCATENATE($D118,": "),L118=""),AND(K118=CONCATENATE($D118,": "),L118=0)),"",MAX(J$1:J117)+1),"")</f>
        <v/>
      </c>
      <c r="K118" s="151" t="str">
        <f ca="1">IFERROR(CONCATENATE($D118,": ",INDIRECT(ADDRESS(COUNTIF($D$1:$D118,$D118)+3,COLUMN($AF117),4,1,$D118))),"")</f>
        <v/>
      </c>
      <c r="L118" s="151" t="str">
        <f ca="1">IFERROR(INDIRECT(ADDRESS(COUNTIF($D$1:$D118,$D118)+3,COLUMN($AG117),4,1,$D118)),"")</f>
        <v/>
      </c>
      <c r="M118" s="151"/>
      <c r="N118" s="151"/>
      <c r="O118" s="151" t="str">
        <f t="shared" si="4"/>
        <v>Hinweis 45</v>
      </c>
      <c r="P118" s="151" t="str">
        <f ca="1">IFERROR(IF(OR(AND(Q118="",R118=""),AND(Q118=0,R118=0),AND(Q118=CONCATENATE($D118,": "),R118=""),AND(Q118=CONCATENATE($D118,": "),R118=0)),"",MAX(P$1:P117)+1),"")</f>
        <v/>
      </c>
      <c r="Q118" s="151" t="str">
        <f ca="1">IFERROR(CONCATENATE($D118,": ",INDIRECT(ADDRESS(COUNTIF($D$1:$D118,$D118)+3,COLUMN($AI117),4,1,$D118))),"")</f>
        <v/>
      </c>
      <c r="R118" s="151" t="str">
        <f ca="1">IFERROR(INDIRECT(ADDRESS(COUNTIF($D$1:$D118,$D118)+3,COLUMN($AJ117),4,1,$D118)),"")</f>
        <v/>
      </c>
      <c r="S118" s="151" t="str">
        <f t="shared" si="5"/>
        <v>Abweichung 45</v>
      </c>
      <c r="T118" s="151" t="str">
        <f ca="1">IFERROR(IF(OR(AND(U118="",V118=""),AND(U118=0,V118=0),AND(U118=CONCATENATE($D118,": "),V118=""),AND(U118=CONCATENATE($D118,": "),V118=0)),"",MAX(T$1:T117)+1),"")</f>
        <v/>
      </c>
      <c r="U118" s="151" t="str">
        <f ca="1">IFERROR(CONCATENATE($D118,": ",INDIRECT(ADDRESS(COUNTIF($D$1:$D118,$D118)+3,COLUMN($AL117),4,1,$D118))),"")</f>
        <v/>
      </c>
      <c r="V118" s="151" t="str">
        <f ca="1">IFERROR(INDIRECT(ADDRESS(COUNTIF($D$1:$D118,$D118)+3,COLUMN($AM117),4,1,$D118)),"")</f>
        <v/>
      </c>
    </row>
    <row r="119" spans="4:22" x14ac:dyDescent="0.25">
      <c r="D119" s="151">
        <f t="shared" si="3"/>
        <v>0</v>
      </c>
      <c r="E119" s="151" t="str">
        <f>CONCATENATE("Hinweis ",COUNTIF($D$1:D118,D119)+1)</f>
        <v>Hinweis 46</v>
      </c>
      <c r="F119" s="151" t="str">
        <f ca="1">IFERROR(IF(OR(AND(G119="",H119=""),AND(G119=0,H119=0),AND(G119=CONCATENATE(D119,": "),H119=""),AND(G119=CONCATENATE(D119,": "),H119=0)),"",MAX(F$1:F118)+1),"")</f>
        <v/>
      </c>
      <c r="G119" s="151" t="str">
        <f ca="1">IFERROR(CONCATENATE($D119,": ",INDIRECT(ADDRESS(COUNTIF($D$1:$D119,$D119)+3,COLUMN($AC118),4,1,$D119))),"")</f>
        <v/>
      </c>
      <c r="H119" s="151" t="str">
        <f ca="1">IFERROR(INDIRECT(ADDRESS(COUNTIF($D$1:$D119,$D119)+3,COLUMN($AD118),4,1,$D119)),"")</f>
        <v/>
      </c>
      <c r="I119" s="151" t="str">
        <f>CONCATENATE("Abweichung ",COUNTIF($D$1:D118,D119)+1)</f>
        <v>Abweichung 46</v>
      </c>
      <c r="J119" s="151" t="str">
        <f ca="1">IFERROR(IF(OR(AND(K119="",L119=""),AND(K119=0,L119=0),AND(K119=CONCATENATE($D119,": "),L119=""),AND(K119=CONCATENATE($D119,": "),L119=0)),"",MAX(J$1:J118)+1),"")</f>
        <v/>
      </c>
      <c r="K119" s="151" t="str">
        <f ca="1">IFERROR(CONCATENATE($D119,": ",INDIRECT(ADDRESS(COUNTIF($D$1:$D119,$D119)+3,COLUMN($AF118),4,1,$D119))),"")</f>
        <v/>
      </c>
      <c r="L119" s="151" t="str">
        <f ca="1">IFERROR(INDIRECT(ADDRESS(COUNTIF($D$1:$D119,$D119)+3,COLUMN($AG118),4,1,$D119)),"")</f>
        <v/>
      </c>
      <c r="M119" s="151"/>
      <c r="N119" s="151"/>
      <c r="O119" s="151" t="str">
        <f t="shared" si="4"/>
        <v>Hinweis 46</v>
      </c>
      <c r="P119" s="151" t="str">
        <f ca="1">IFERROR(IF(OR(AND(Q119="",R119=""),AND(Q119=0,R119=0),AND(Q119=CONCATENATE($D119,": "),R119=""),AND(Q119=CONCATENATE($D119,": "),R119=0)),"",MAX(P$1:P118)+1),"")</f>
        <v/>
      </c>
      <c r="Q119" s="151" t="str">
        <f ca="1">IFERROR(CONCATENATE($D119,": ",INDIRECT(ADDRESS(COUNTIF($D$1:$D119,$D119)+3,COLUMN($AI118),4,1,$D119))),"")</f>
        <v/>
      </c>
      <c r="R119" s="151" t="str">
        <f ca="1">IFERROR(INDIRECT(ADDRESS(COUNTIF($D$1:$D119,$D119)+3,COLUMN($AJ118),4,1,$D119)),"")</f>
        <v/>
      </c>
      <c r="S119" s="151" t="str">
        <f t="shared" si="5"/>
        <v>Abweichung 46</v>
      </c>
      <c r="T119" s="151" t="str">
        <f ca="1">IFERROR(IF(OR(AND(U119="",V119=""),AND(U119=0,V119=0),AND(U119=CONCATENATE($D119,": "),V119=""),AND(U119=CONCATENATE($D119,": "),V119=0)),"",MAX(T$1:T118)+1),"")</f>
        <v/>
      </c>
      <c r="U119" s="151" t="str">
        <f ca="1">IFERROR(CONCATENATE($D119,": ",INDIRECT(ADDRESS(COUNTIF($D$1:$D119,$D119)+3,COLUMN($AL118),4,1,$D119))),"")</f>
        <v/>
      </c>
      <c r="V119" s="151" t="str">
        <f ca="1">IFERROR(INDIRECT(ADDRESS(COUNTIF($D$1:$D119,$D119)+3,COLUMN($AM118),4,1,$D119)),"")</f>
        <v/>
      </c>
    </row>
    <row r="120" spans="4:22" x14ac:dyDescent="0.25">
      <c r="D120" s="151">
        <f t="shared" si="3"/>
        <v>0</v>
      </c>
      <c r="E120" s="151" t="str">
        <f>CONCATENATE("Hinweis ",COUNTIF($D$1:D119,D120)+1)</f>
        <v>Hinweis 47</v>
      </c>
      <c r="F120" s="151" t="str">
        <f ca="1">IFERROR(IF(OR(AND(G120="",H120=""),AND(G120=0,H120=0),AND(G120=CONCATENATE(D120,": "),H120=""),AND(G120=CONCATENATE(D120,": "),H120=0)),"",MAX(F$1:F119)+1),"")</f>
        <v/>
      </c>
      <c r="G120" s="151" t="str">
        <f ca="1">IFERROR(CONCATENATE($D120,": ",INDIRECT(ADDRESS(COUNTIF($D$1:$D120,$D120)+3,COLUMN($AC119),4,1,$D120))),"")</f>
        <v/>
      </c>
      <c r="H120" s="151" t="str">
        <f ca="1">IFERROR(INDIRECT(ADDRESS(COUNTIF($D$1:$D120,$D120)+3,COLUMN($AD119),4,1,$D120)),"")</f>
        <v/>
      </c>
      <c r="I120" s="151" t="str">
        <f>CONCATENATE("Abweichung ",COUNTIF($D$1:D119,D120)+1)</f>
        <v>Abweichung 47</v>
      </c>
      <c r="J120" s="151" t="str">
        <f ca="1">IFERROR(IF(OR(AND(K120="",L120=""),AND(K120=0,L120=0),AND(K120=CONCATENATE($D120,": "),L120=""),AND(K120=CONCATENATE($D120,": "),L120=0)),"",MAX(J$1:J119)+1),"")</f>
        <v/>
      </c>
      <c r="K120" s="151" t="str">
        <f ca="1">IFERROR(CONCATENATE($D120,": ",INDIRECT(ADDRESS(COUNTIF($D$1:$D120,$D120)+3,COLUMN($AF119),4,1,$D120))),"")</f>
        <v/>
      </c>
      <c r="L120" s="151" t="str">
        <f ca="1">IFERROR(INDIRECT(ADDRESS(COUNTIF($D$1:$D120,$D120)+3,COLUMN($AG119),4,1,$D120)),"")</f>
        <v/>
      </c>
      <c r="M120" s="151"/>
      <c r="N120" s="151"/>
      <c r="O120" s="151" t="str">
        <f t="shared" si="4"/>
        <v>Hinweis 47</v>
      </c>
      <c r="P120" s="151" t="str">
        <f ca="1">IFERROR(IF(OR(AND(Q120="",R120=""),AND(Q120=0,R120=0),AND(Q120=CONCATENATE($D120,": "),R120=""),AND(Q120=CONCATENATE($D120,": "),R120=0)),"",MAX(P$1:P119)+1),"")</f>
        <v/>
      </c>
      <c r="Q120" s="151" t="str">
        <f ca="1">IFERROR(CONCATENATE($D120,": ",INDIRECT(ADDRESS(COUNTIF($D$1:$D120,$D120)+3,COLUMN($AI119),4,1,$D120))),"")</f>
        <v/>
      </c>
      <c r="R120" s="151" t="str">
        <f ca="1">IFERROR(INDIRECT(ADDRESS(COUNTIF($D$1:$D120,$D120)+3,COLUMN($AJ119),4,1,$D120)),"")</f>
        <v/>
      </c>
      <c r="S120" s="151" t="str">
        <f t="shared" si="5"/>
        <v>Abweichung 47</v>
      </c>
      <c r="T120" s="151" t="str">
        <f ca="1">IFERROR(IF(OR(AND(U120="",V120=""),AND(U120=0,V120=0),AND(U120=CONCATENATE($D120,": "),V120=""),AND(U120=CONCATENATE($D120,": "),V120=0)),"",MAX(T$1:T119)+1),"")</f>
        <v/>
      </c>
      <c r="U120" s="151" t="str">
        <f ca="1">IFERROR(CONCATENATE($D120,": ",INDIRECT(ADDRESS(COUNTIF($D$1:$D120,$D120)+3,COLUMN($AL119),4,1,$D120))),"")</f>
        <v/>
      </c>
      <c r="V120" s="151" t="str">
        <f ca="1">IFERROR(INDIRECT(ADDRESS(COUNTIF($D$1:$D120,$D120)+3,COLUMN($AM119),4,1,$D120)),"")</f>
        <v/>
      </c>
    </row>
    <row r="121" spans="4:22" x14ac:dyDescent="0.25">
      <c r="D121" s="151">
        <f t="shared" si="3"/>
        <v>0</v>
      </c>
      <c r="E121" s="151" t="str">
        <f>CONCATENATE("Hinweis ",COUNTIF($D$1:D120,D121)+1)</f>
        <v>Hinweis 48</v>
      </c>
      <c r="F121" s="151" t="str">
        <f ca="1">IFERROR(IF(OR(AND(G121="",H121=""),AND(G121=0,H121=0),AND(G121=CONCATENATE(D121,": "),H121=""),AND(G121=CONCATENATE(D121,": "),H121=0)),"",MAX(F$1:F120)+1),"")</f>
        <v/>
      </c>
      <c r="G121" s="151" t="str">
        <f ca="1">IFERROR(CONCATENATE($D121,": ",INDIRECT(ADDRESS(COUNTIF($D$1:$D121,$D121)+3,COLUMN($AC120),4,1,$D121))),"")</f>
        <v/>
      </c>
      <c r="H121" s="151" t="str">
        <f ca="1">IFERROR(INDIRECT(ADDRESS(COUNTIF($D$1:$D121,$D121)+3,COLUMN($AD120),4,1,$D121)),"")</f>
        <v/>
      </c>
      <c r="I121" s="151" t="str">
        <f>CONCATENATE("Abweichung ",COUNTIF($D$1:D120,D121)+1)</f>
        <v>Abweichung 48</v>
      </c>
      <c r="J121" s="151" t="str">
        <f ca="1">IFERROR(IF(OR(AND(K121="",L121=""),AND(K121=0,L121=0),AND(K121=CONCATENATE($D121,": "),L121=""),AND(K121=CONCATENATE($D121,": "),L121=0)),"",MAX(J$1:J120)+1),"")</f>
        <v/>
      </c>
      <c r="K121" s="151" t="str">
        <f ca="1">IFERROR(CONCATENATE($D121,": ",INDIRECT(ADDRESS(COUNTIF($D$1:$D121,$D121)+3,COLUMN($AF120),4,1,$D121))),"")</f>
        <v/>
      </c>
      <c r="L121" s="151" t="str">
        <f ca="1">IFERROR(INDIRECT(ADDRESS(COUNTIF($D$1:$D121,$D121)+3,COLUMN($AG120),4,1,$D121)),"")</f>
        <v/>
      </c>
      <c r="M121" s="151"/>
      <c r="N121" s="151"/>
      <c r="O121" s="151" t="str">
        <f t="shared" si="4"/>
        <v>Hinweis 48</v>
      </c>
      <c r="P121" s="151" t="str">
        <f ca="1">IFERROR(IF(OR(AND(Q121="",R121=""),AND(Q121=0,R121=0),AND(Q121=CONCATENATE($D121,": "),R121=""),AND(Q121=CONCATENATE($D121,": "),R121=0)),"",MAX(P$1:P120)+1),"")</f>
        <v/>
      </c>
      <c r="Q121" s="151" t="str">
        <f ca="1">IFERROR(CONCATENATE($D121,": ",INDIRECT(ADDRESS(COUNTIF($D$1:$D121,$D121)+3,COLUMN($AI120),4,1,$D121))),"")</f>
        <v/>
      </c>
      <c r="R121" s="151" t="str">
        <f ca="1">IFERROR(INDIRECT(ADDRESS(COUNTIF($D$1:$D121,$D121)+3,COLUMN($AJ120),4,1,$D121)),"")</f>
        <v/>
      </c>
      <c r="S121" s="151" t="str">
        <f t="shared" si="5"/>
        <v>Abweichung 48</v>
      </c>
      <c r="T121" s="151" t="str">
        <f ca="1">IFERROR(IF(OR(AND(U121="",V121=""),AND(U121=0,V121=0),AND(U121=CONCATENATE($D121,": "),V121=""),AND(U121=CONCATENATE($D121,": "),V121=0)),"",MAX(T$1:T120)+1),"")</f>
        <v/>
      </c>
      <c r="U121" s="151" t="str">
        <f ca="1">IFERROR(CONCATENATE($D121,": ",INDIRECT(ADDRESS(COUNTIF($D$1:$D121,$D121)+3,COLUMN($AL120),4,1,$D121))),"")</f>
        <v/>
      </c>
      <c r="V121" s="151" t="str">
        <f ca="1">IFERROR(INDIRECT(ADDRESS(COUNTIF($D$1:$D121,$D121)+3,COLUMN($AM120),4,1,$D121)),"")</f>
        <v/>
      </c>
    </row>
    <row r="122" spans="4:22" x14ac:dyDescent="0.25">
      <c r="D122" s="151">
        <f t="shared" si="3"/>
        <v>0</v>
      </c>
      <c r="E122" s="151" t="str">
        <f>CONCATENATE("Hinweis ",COUNTIF($D$1:D121,D122)+1)</f>
        <v>Hinweis 49</v>
      </c>
      <c r="F122" s="151" t="str">
        <f ca="1">IFERROR(IF(OR(AND(G122="",H122=""),AND(G122=0,H122=0),AND(G122=CONCATENATE(D122,": "),H122=""),AND(G122=CONCATENATE(D122,": "),H122=0)),"",MAX(F$1:F121)+1),"")</f>
        <v/>
      </c>
      <c r="G122" s="151" t="str">
        <f ca="1">IFERROR(CONCATENATE($D122,": ",INDIRECT(ADDRESS(COUNTIF($D$1:$D122,$D122)+3,COLUMN($AC121),4,1,$D122))),"")</f>
        <v/>
      </c>
      <c r="H122" s="151" t="str">
        <f ca="1">IFERROR(INDIRECT(ADDRESS(COUNTIF($D$1:$D122,$D122)+3,COLUMN($AD121),4,1,$D122)),"")</f>
        <v/>
      </c>
      <c r="I122" s="151" t="str">
        <f>CONCATENATE("Abweichung ",COUNTIF($D$1:D121,D122)+1)</f>
        <v>Abweichung 49</v>
      </c>
      <c r="J122" s="151" t="str">
        <f ca="1">IFERROR(IF(OR(AND(K122="",L122=""),AND(K122=0,L122=0),AND(K122=CONCATENATE($D122,": "),L122=""),AND(K122=CONCATENATE($D122,": "),L122=0)),"",MAX(J$1:J121)+1),"")</f>
        <v/>
      </c>
      <c r="K122" s="151" t="str">
        <f ca="1">IFERROR(CONCATENATE($D122,": ",INDIRECT(ADDRESS(COUNTIF($D$1:$D122,$D122)+3,COLUMN($AF121),4,1,$D122))),"")</f>
        <v/>
      </c>
      <c r="L122" s="151" t="str">
        <f ca="1">IFERROR(INDIRECT(ADDRESS(COUNTIF($D$1:$D122,$D122)+3,COLUMN($AG121),4,1,$D122)),"")</f>
        <v/>
      </c>
      <c r="M122" s="151"/>
      <c r="N122" s="151"/>
      <c r="O122" s="151" t="str">
        <f t="shared" si="4"/>
        <v>Hinweis 49</v>
      </c>
      <c r="P122" s="151" t="str">
        <f ca="1">IFERROR(IF(OR(AND(Q122="",R122=""),AND(Q122=0,R122=0),AND(Q122=CONCATENATE($D122,": "),R122=""),AND(Q122=CONCATENATE($D122,": "),R122=0)),"",MAX(P$1:P121)+1),"")</f>
        <v/>
      </c>
      <c r="Q122" s="151" t="str">
        <f ca="1">IFERROR(CONCATENATE($D122,": ",INDIRECT(ADDRESS(COUNTIF($D$1:$D122,$D122)+3,COLUMN($AI121),4,1,$D122))),"")</f>
        <v/>
      </c>
      <c r="R122" s="151" t="str">
        <f ca="1">IFERROR(INDIRECT(ADDRESS(COUNTIF($D$1:$D122,$D122)+3,COLUMN($AJ121),4,1,$D122)),"")</f>
        <v/>
      </c>
      <c r="S122" s="151" t="str">
        <f t="shared" si="5"/>
        <v>Abweichung 49</v>
      </c>
      <c r="T122" s="151" t="str">
        <f ca="1">IFERROR(IF(OR(AND(U122="",V122=""),AND(U122=0,V122=0),AND(U122=CONCATENATE($D122,": "),V122=""),AND(U122=CONCATENATE($D122,": "),V122=0)),"",MAX(T$1:T121)+1),"")</f>
        <v/>
      </c>
      <c r="U122" s="151" t="str">
        <f ca="1">IFERROR(CONCATENATE($D122,": ",INDIRECT(ADDRESS(COUNTIF($D$1:$D122,$D122)+3,COLUMN($AL121),4,1,$D122))),"")</f>
        <v/>
      </c>
      <c r="V122" s="151" t="str">
        <f ca="1">IFERROR(INDIRECT(ADDRESS(COUNTIF($D$1:$D122,$D122)+3,COLUMN($AM121),4,1,$D122)),"")</f>
        <v/>
      </c>
    </row>
    <row r="123" spans="4:22" x14ac:dyDescent="0.25">
      <c r="D123" s="151">
        <f t="shared" si="3"/>
        <v>0</v>
      </c>
      <c r="E123" s="151" t="str">
        <f>CONCATENATE("Hinweis ",COUNTIF($D$1:D122,D123)+1)</f>
        <v>Hinweis 50</v>
      </c>
      <c r="F123" s="151" t="str">
        <f ca="1">IFERROR(IF(OR(AND(G123="",H123=""),AND(G123=0,H123=0),AND(G123=CONCATENATE(D123,": "),H123=""),AND(G123=CONCATENATE(D123,": "),H123=0)),"",MAX(F$1:F122)+1),"")</f>
        <v/>
      </c>
      <c r="G123" s="151" t="str">
        <f ca="1">IFERROR(CONCATENATE($D123,": ",INDIRECT(ADDRESS(COUNTIF($D$1:$D123,$D123)+3,COLUMN($AC122),4,1,$D123))),"")</f>
        <v/>
      </c>
      <c r="H123" s="151" t="str">
        <f ca="1">IFERROR(INDIRECT(ADDRESS(COUNTIF($D$1:$D123,$D123)+3,COLUMN($AD122),4,1,$D123)),"")</f>
        <v/>
      </c>
      <c r="I123" s="151" t="str">
        <f>CONCATENATE("Abweichung ",COUNTIF($D$1:D122,D123)+1)</f>
        <v>Abweichung 50</v>
      </c>
      <c r="J123" s="151" t="str">
        <f ca="1">IFERROR(IF(OR(AND(K123="",L123=""),AND(K123=0,L123=0),AND(K123=CONCATENATE($D123,": "),L123=""),AND(K123=CONCATENATE($D123,": "),L123=0)),"",MAX(J$1:J122)+1),"")</f>
        <v/>
      </c>
      <c r="K123" s="151" t="str">
        <f ca="1">IFERROR(CONCATENATE($D123,": ",INDIRECT(ADDRESS(COUNTIF($D$1:$D123,$D123)+3,COLUMN($AF122),4,1,$D123))),"")</f>
        <v/>
      </c>
      <c r="L123" s="151" t="str">
        <f ca="1">IFERROR(INDIRECT(ADDRESS(COUNTIF($D$1:$D123,$D123)+3,COLUMN($AG122),4,1,$D123)),"")</f>
        <v/>
      </c>
      <c r="M123" s="151"/>
      <c r="N123" s="151"/>
      <c r="O123" s="151" t="str">
        <f t="shared" si="4"/>
        <v>Hinweis 50</v>
      </c>
      <c r="P123" s="151" t="str">
        <f ca="1">IFERROR(IF(OR(AND(Q123="",R123=""),AND(Q123=0,R123=0),AND(Q123=CONCATENATE($D123,": "),R123=""),AND(Q123=CONCATENATE($D123,": "),R123=0)),"",MAX(P$1:P122)+1),"")</f>
        <v/>
      </c>
      <c r="Q123" s="151" t="str">
        <f ca="1">IFERROR(CONCATENATE($D123,": ",INDIRECT(ADDRESS(COUNTIF($D$1:$D123,$D123)+3,COLUMN($AI122),4,1,$D123))),"")</f>
        <v/>
      </c>
      <c r="R123" s="151" t="str">
        <f ca="1">IFERROR(INDIRECT(ADDRESS(COUNTIF($D$1:$D123,$D123)+3,COLUMN($AJ122),4,1,$D123)),"")</f>
        <v/>
      </c>
      <c r="S123" s="151" t="str">
        <f t="shared" si="5"/>
        <v>Abweichung 50</v>
      </c>
      <c r="T123" s="151" t="str">
        <f ca="1">IFERROR(IF(OR(AND(U123="",V123=""),AND(U123=0,V123=0),AND(U123=CONCATENATE($D123,": "),V123=""),AND(U123=CONCATENATE($D123,": "),V123=0)),"",MAX(T$1:T122)+1),"")</f>
        <v/>
      </c>
      <c r="U123" s="151" t="str">
        <f ca="1">IFERROR(CONCATENATE($D123,": ",INDIRECT(ADDRESS(COUNTIF($D$1:$D123,$D123)+3,COLUMN($AL122),4,1,$D123))),"")</f>
        <v/>
      </c>
      <c r="V123" s="151" t="str">
        <f ca="1">IFERROR(INDIRECT(ADDRESS(COUNTIF($D$1:$D123,$D123)+3,COLUMN($AM122),4,1,$D123)),"")</f>
        <v/>
      </c>
    </row>
    <row r="124" spans="4:22" x14ac:dyDescent="0.25">
      <c r="D124" s="151">
        <f t="shared" si="3"/>
        <v>0</v>
      </c>
      <c r="E124" s="151" t="str">
        <f>CONCATENATE("Hinweis ",COUNTIF($D$1:D123,D124)+1)</f>
        <v>Hinweis 51</v>
      </c>
      <c r="F124" s="151" t="str">
        <f ca="1">IFERROR(IF(OR(AND(G124="",H124=""),AND(G124=0,H124=0),AND(G124=CONCATENATE(D124,": "),H124=""),AND(G124=CONCATENATE(D124,": "),H124=0)),"",MAX(F$1:F123)+1),"")</f>
        <v/>
      </c>
      <c r="G124" s="151" t="str">
        <f ca="1">IFERROR(CONCATENATE($D124,": ",INDIRECT(ADDRESS(COUNTIF($D$1:$D124,$D124)+3,COLUMN($AC123),4,1,$D124))),"")</f>
        <v/>
      </c>
      <c r="H124" s="151" t="str">
        <f ca="1">IFERROR(INDIRECT(ADDRESS(COUNTIF($D$1:$D124,$D124)+3,COLUMN($AD123),4,1,$D124)),"")</f>
        <v/>
      </c>
      <c r="I124" s="151" t="str">
        <f>CONCATENATE("Abweichung ",COUNTIF($D$1:D123,D124)+1)</f>
        <v>Abweichung 51</v>
      </c>
      <c r="J124" s="151" t="str">
        <f ca="1">IFERROR(IF(OR(AND(K124="",L124=""),AND(K124=0,L124=0),AND(K124=CONCATENATE($D124,": "),L124=""),AND(K124=CONCATENATE($D124,": "),L124=0)),"",MAX(J$1:J123)+1),"")</f>
        <v/>
      </c>
      <c r="K124" s="151" t="str">
        <f ca="1">IFERROR(CONCATENATE($D124,": ",INDIRECT(ADDRESS(COUNTIF($D$1:$D124,$D124)+3,COLUMN($AF123),4,1,$D124))),"")</f>
        <v/>
      </c>
      <c r="L124" s="151" t="str">
        <f ca="1">IFERROR(INDIRECT(ADDRESS(COUNTIF($D$1:$D124,$D124)+3,COLUMN($AG123),4,1,$D124)),"")</f>
        <v/>
      </c>
      <c r="M124" s="151"/>
      <c r="N124" s="151"/>
      <c r="O124" s="151" t="str">
        <f t="shared" si="4"/>
        <v>Hinweis 51</v>
      </c>
      <c r="P124" s="151" t="str">
        <f ca="1">IFERROR(IF(OR(AND(Q124="",R124=""),AND(Q124=0,R124=0),AND(Q124=CONCATENATE($D124,": "),R124=""),AND(Q124=CONCATENATE($D124,": "),R124=0)),"",MAX(P$1:P123)+1),"")</f>
        <v/>
      </c>
      <c r="Q124" s="151" t="str">
        <f ca="1">IFERROR(CONCATENATE($D124,": ",INDIRECT(ADDRESS(COUNTIF($D$1:$D124,$D124)+3,COLUMN($AI123),4,1,$D124))),"")</f>
        <v/>
      </c>
      <c r="R124" s="151" t="str">
        <f ca="1">IFERROR(INDIRECT(ADDRESS(COUNTIF($D$1:$D124,$D124)+3,COLUMN($AJ123),4,1,$D124)),"")</f>
        <v/>
      </c>
      <c r="S124" s="151" t="str">
        <f t="shared" si="5"/>
        <v>Abweichung 51</v>
      </c>
      <c r="T124" s="151" t="str">
        <f ca="1">IFERROR(IF(OR(AND(U124="",V124=""),AND(U124=0,V124=0),AND(U124=CONCATENATE($D124,": "),V124=""),AND(U124=CONCATENATE($D124,": "),V124=0)),"",MAX(T$1:T123)+1),"")</f>
        <v/>
      </c>
      <c r="U124" s="151" t="str">
        <f ca="1">IFERROR(CONCATENATE($D124,": ",INDIRECT(ADDRESS(COUNTIF($D$1:$D124,$D124)+3,COLUMN($AL123),4,1,$D124))),"")</f>
        <v/>
      </c>
      <c r="V124" s="151" t="str">
        <f ca="1">IFERROR(INDIRECT(ADDRESS(COUNTIF($D$1:$D124,$D124)+3,COLUMN($AM123),4,1,$D124)),"")</f>
        <v/>
      </c>
    </row>
    <row r="125" spans="4:22" x14ac:dyDescent="0.25">
      <c r="D125" s="151">
        <f t="shared" si="3"/>
        <v>0</v>
      </c>
      <c r="E125" s="151" t="str">
        <f>CONCATENATE("Hinweis ",COUNTIF($D$1:D124,D125)+1)</f>
        <v>Hinweis 52</v>
      </c>
      <c r="F125" s="151" t="str">
        <f ca="1">IFERROR(IF(OR(AND(G125="",H125=""),AND(G125=0,H125=0),AND(G125=CONCATENATE(D125,": "),H125=""),AND(G125=CONCATENATE(D125,": "),H125=0)),"",MAX(F$1:F124)+1),"")</f>
        <v/>
      </c>
      <c r="G125" s="151" t="str">
        <f ca="1">IFERROR(CONCATENATE($D125,": ",INDIRECT(ADDRESS(COUNTIF($D$1:$D125,$D125)+3,COLUMN($AC124),4,1,$D125))),"")</f>
        <v/>
      </c>
      <c r="H125" s="151" t="str">
        <f ca="1">IFERROR(INDIRECT(ADDRESS(COUNTIF($D$1:$D125,$D125)+3,COLUMN($AD124),4,1,$D125)),"")</f>
        <v/>
      </c>
      <c r="I125" s="151" t="str">
        <f>CONCATENATE("Abweichung ",COUNTIF($D$1:D124,D125)+1)</f>
        <v>Abweichung 52</v>
      </c>
      <c r="J125" s="151" t="str">
        <f ca="1">IFERROR(IF(OR(AND(K125="",L125=""),AND(K125=0,L125=0),AND(K125=CONCATENATE($D125,": "),L125=""),AND(K125=CONCATENATE($D125,": "),L125=0)),"",MAX(J$1:J124)+1),"")</f>
        <v/>
      </c>
      <c r="K125" s="151" t="str">
        <f ca="1">IFERROR(CONCATENATE($D125,": ",INDIRECT(ADDRESS(COUNTIF($D$1:$D125,$D125)+3,COLUMN($AF124),4,1,$D125))),"")</f>
        <v/>
      </c>
      <c r="L125" s="151" t="str">
        <f ca="1">IFERROR(INDIRECT(ADDRESS(COUNTIF($D$1:$D125,$D125)+3,COLUMN($AG124),4,1,$D125)),"")</f>
        <v/>
      </c>
      <c r="M125" s="151"/>
      <c r="N125" s="151"/>
      <c r="O125" s="151" t="str">
        <f t="shared" si="4"/>
        <v>Hinweis 52</v>
      </c>
      <c r="P125" s="151" t="str">
        <f ca="1">IFERROR(IF(OR(AND(Q125="",R125=""),AND(Q125=0,R125=0),AND(Q125=CONCATENATE($D125,": "),R125=""),AND(Q125=CONCATENATE($D125,": "),R125=0)),"",MAX(P$1:P124)+1),"")</f>
        <v/>
      </c>
      <c r="Q125" s="151" t="str">
        <f ca="1">IFERROR(CONCATENATE($D125,": ",INDIRECT(ADDRESS(COUNTIF($D$1:$D125,$D125)+3,COLUMN($AI124),4,1,$D125))),"")</f>
        <v/>
      </c>
      <c r="R125" s="151" t="str">
        <f ca="1">IFERROR(INDIRECT(ADDRESS(COUNTIF($D$1:$D125,$D125)+3,COLUMN($AJ124),4,1,$D125)),"")</f>
        <v/>
      </c>
      <c r="S125" s="151" t="str">
        <f t="shared" si="5"/>
        <v>Abweichung 52</v>
      </c>
      <c r="T125" s="151" t="str">
        <f ca="1">IFERROR(IF(OR(AND(U125="",V125=""),AND(U125=0,V125=0),AND(U125=CONCATENATE($D125,": "),V125=""),AND(U125=CONCATENATE($D125,": "),V125=0)),"",MAX(T$1:T124)+1),"")</f>
        <v/>
      </c>
      <c r="U125" s="151" t="str">
        <f ca="1">IFERROR(CONCATENATE($D125,": ",INDIRECT(ADDRESS(COUNTIF($D$1:$D125,$D125)+3,COLUMN($AL124),4,1,$D125))),"")</f>
        <v/>
      </c>
      <c r="V125" s="151" t="str">
        <f ca="1">IFERROR(INDIRECT(ADDRESS(COUNTIF($D$1:$D125,$D125)+3,COLUMN($AM124),4,1,$D125)),"")</f>
        <v/>
      </c>
    </row>
    <row r="126" spans="4:22" x14ac:dyDescent="0.25">
      <c r="D126" s="151">
        <f t="shared" si="3"/>
        <v>0</v>
      </c>
      <c r="E126" s="151" t="str">
        <f>CONCATENATE("Hinweis ",COUNTIF($D$1:D125,D126)+1)</f>
        <v>Hinweis 53</v>
      </c>
      <c r="F126" s="151" t="str">
        <f ca="1">IFERROR(IF(OR(AND(G126="",H126=""),AND(G126=0,H126=0),AND(G126=CONCATENATE(D126,": "),H126=""),AND(G126=CONCATENATE(D126,": "),H126=0)),"",MAX(F$1:F125)+1),"")</f>
        <v/>
      </c>
      <c r="G126" s="151" t="str">
        <f ca="1">IFERROR(CONCATENATE($D126,": ",INDIRECT(ADDRESS(COUNTIF($D$1:$D126,$D126)+3,COLUMN($AC125),4,1,$D126))),"")</f>
        <v/>
      </c>
      <c r="H126" s="151" t="str">
        <f ca="1">IFERROR(INDIRECT(ADDRESS(COUNTIF($D$1:$D126,$D126)+3,COLUMN($AD125),4,1,$D126)),"")</f>
        <v/>
      </c>
      <c r="I126" s="151" t="str">
        <f>CONCATENATE("Abweichung ",COUNTIF($D$1:D125,D126)+1)</f>
        <v>Abweichung 53</v>
      </c>
      <c r="J126" s="151" t="str">
        <f ca="1">IFERROR(IF(OR(AND(K126="",L126=""),AND(K126=0,L126=0),AND(K126=CONCATENATE($D126,": "),L126=""),AND(K126=CONCATENATE($D126,": "),L126=0)),"",MAX(J$1:J125)+1),"")</f>
        <v/>
      </c>
      <c r="K126" s="151" t="str">
        <f ca="1">IFERROR(CONCATENATE($D126,": ",INDIRECT(ADDRESS(COUNTIF($D$1:$D126,$D126)+3,COLUMN($AF125),4,1,$D126))),"")</f>
        <v/>
      </c>
      <c r="L126" s="151" t="str">
        <f ca="1">IFERROR(INDIRECT(ADDRESS(COUNTIF($D$1:$D126,$D126)+3,COLUMN($AG125),4,1,$D126)),"")</f>
        <v/>
      </c>
      <c r="M126" s="151"/>
      <c r="N126" s="151"/>
      <c r="O126" s="151" t="str">
        <f t="shared" si="4"/>
        <v>Hinweis 53</v>
      </c>
      <c r="P126" s="151" t="str">
        <f ca="1">IFERROR(IF(OR(AND(Q126="",R126=""),AND(Q126=0,R126=0),AND(Q126=CONCATENATE($D126,": "),R126=""),AND(Q126=CONCATENATE($D126,": "),R126=0)),"",MAX(P$1:P125)+1),"")</f>
        <v/>
      </c>
      <c r="Q126" s="151" t="str">
        <f ca="1">IFERROR(CONCATENATE($D126,": ",INDIRECT(ADDRESS(COUNTIF($D$1:$D126,$D126)+3,COLUMN($AI125),4,1,$D126))),"")</f>
        <v/>
      </c>
      <c r="R126" s="151" t="str">
        <f ca="1">IFERROR(INDIRECT(ADDRESS(COUNTIF($D$1:$D126,$D126)+3,COLUMN($AJ125),4,1,$D126)),"")</f>
        <v/>
      </c>
      <c r="S126" s="151" t="str">
        <f t="shared" si="5"/>
        <v>Abweichung 53</v>
      </c>
      <c r="T126" s="151" t="str">
        <f ca="1">IFERROR(IF(OR(AND(U126="",V126=""),AND(U126=0,V126=0),AND(U126=CONCATENATE($D126,": "),V126=""),AND(U126=CONCATENATE($D126,": "),V126=0)),"",MAX(T$1:T125)+1),"")</f>
        <v/>
      </c>
      <c r="U126" s="151" t="str">
        <f ca="1">IFERROR(CONCATENATE($D126,": ",INDIRECT(ADDRESS(COUNTIF($D$1:$D126,$D126)+3,COLUMN($AL125),4,1,$D126))),"")</f>
        <v/>
      </c>
      <c r="V126" s="151" t="str">
        <f ca="1">IFERROR(INDIRECT(ADDRESS(COUNTIF($D$1:$D126,$D126)+3,COLUMN($AM125),4,1,$D126)),"")</f>
        <v/>
      </c>
    </row>
    <row r="127" spans="4:22" x14ac:dyDescent="0.25">
      <c r="D127" s="151">
        <f t="shared" si="3"/>
        <v>0</v>
      </c>
      <c r="E127" s="151" t="str">
        <f>CONCATENATE("Hinweis ",COUNTIF($D$1:D126,D127)+1)</f>
        <v>Hinweis 54</v>
      </c>
      <c r="F127" s="151" t="str">
        <f ca="1">IFERROR(IF(OR(AND(G127="",H127=""),AND(G127=0,H127=0),AND(G127=CONCATENATE(D127,": "),H127=""),AND(G127=CONCATENATE(D127,": "),H127=0)),"",MAX(F$1:F126)+1),"")</f>
        <v/>
      </c>
      <c r="G127" s="151" t="str">
        <f ca="1">IFERROR(CONCATENATE($D127,": ",INDIRECT(ADDRESS(COUNTIF($D$1:$D127,$D127)+3,COLUMN($AC126),4,1,$D127))),"")</f>
        <v/>
      </c>
      <c r="H127" s="151" t="str">
        <f ca="1">IFERROR(INDIRECT(ADDRESS(COUNTIF($D$1:$D127,$D127)+3,COLUMN($AD126),4,1,$D127)),"")</f>
        <v/>
      </c>
      <c r="I127" s="151" t="str">
        <f>CONCATENATE("Abweichung ",COUNTIF($D$1:D126,D127)+1)</f>
        <v>Abweichung 54</v>
      </c>
      <c r="J127" s="151" t="str">
        <f ca="1">IFERROR(IF(OR(AND(K127="",L127=""),AND(K127=0,L127=0),AND(K127=CONCATENATE($D127,": "),L127=""),AND(K127=CONCATENATE($D127,": "),L127=0)),"",MAX(J$1:J126)+1),"")</f>
        <v/>
      </c>
      <c r="K127" s="151" t="str">
        <f ca="1">IFERROR(CONCATENATE($D127,": ",INDIRECT(ADDRESS(COUNTIF($D$1:$D127,$D127)+3,COLUMN($AF126),4,1,$D127))),"")</f>
        <v/>
      </c>
      <c r="L127" s="151" t="str">
        <f ca="1">IFERROR(INDIRECT(ADDRESS(COUNTIF($D$1:$D127,$D127)+3,COLUMN($AG126),4,1,$D127)),"")</f>
        <v/>
      </c>
      <c r="M127" s="151"/>
      <c r="N127" s="151"/>
      <c r="O127" s="151" t="str">
        <f t="shared" si="4"/>
        <v>Hinweis 54</v>
      </c>
      <c r="P127" s="151" t="str">
        <f ca="1">IFERROR(IF(OR(AND(Q127="",R127=""),AND(Q127=0,R127=0),AND(Q127=CONCATENATE($D127,": "),R127=""),AND(Q127=CONCATENATE($D127,": "),R127=0)),"",MAX(P$1:P126)+1),"")</f>
        <v/>
      </c>
      <c r="Q127" s="151" t="str">
        <f ca="1">IFERROR(CONCATENATE($D127,": ",INDIRECT(ADDRESS(COUNTIF($D$1:$D127,$D127)+3,COLUMN($AI126),4,1,$D127))),"")</f>
        <v/>
      </c>
      <c r="R127" s="151" t="str">
        <f ca="1">IFERROR(INDIRECT(ADDRESS(COUNTIF($D$1:$D127,$D127)+3,COLUMN($AJ126),4,1,$D127)),"")</f>
        <v/>
      </c>
      <c r="S127" s="151" t="str">
        <f t="shared" si="5"/>
        <v>Abweichung 54</v>
      </c>
      <c r="T127" s="151" t="str">
        <f ca="1">IFERROR(IF(OR(AND(U127="",V127=""),AND(U127=0,V127=0),AND(U127=CONCATENATE($D127,": "),V127=""),AND(U127=CONCATENATE($D127,": "),V127=0)),"",MAX(T$1:T126)+1),"")</f>
        <v/>
      </c>
      <c r="U127" s="151" t="str">
        <f ca="1">IFERROR(CONCATENATE($D127,": ",INDIRECT(ADDRESS(COUNTIF($D$1:$D127,$D127)+3,COLUMN($AL126),4,1,$D127))),"")</f>
        <v/>
      </c>
      <c r="V127" s="151" t="str">
        <f ca="1">IFERROR(INDIRECT(ADDRESS(COUNTIF($D$1:$D127,$D127)+3,COLUMN($AM126),4,1,$D127)),"")</f>
        <v/>
      </c>
    </row>
    <row r="128" spans="4:22" x14ac:dyDescent="0.25">
      <c r="D128" s="151">
        <f t="shared" si="3"/>
        <v>0</v>
      </c>
      <c r="E128" s="151" t="str">
        <f>CONCATENATE("Hinweis ",COUNTIF($D$1:D127,D128)+1)</f>
        <v>Hinweis 55</v>
      </c>
      <c r="F128" s="151" t="str">
        <f ca="1">IFERROR(IF(OR(AND(G128="",H128=""),AND(G128=0,H128=0),AND(G128=CONCATENATE(D128,": "),H128=""),AND(G128=CONCATENATE(D128,": "),H128=0)),"",MAX(F$1:F127)+1),"")</f>
        <v/>
      </c>
      <c r="G128" s="151" t="str">
        <f ca="1">IFERROR(CONCATENATE($D128,": ",INDIRECT(ADDRESS(COUNTIF($D$1:$D128,$D128)+3,COLUMN($AC127),4,1,$D128))),"")</f>
        <v/>
      </c>
      <c r="H128" s="151" t="str">
        <f ca="1">IFERROR(INDIRECT(ADDRESS(COUNTIF($D$1:$D128,$D128)+3,COLUMN($AD127),4,1,$D128)),"")</f>
        <v/>
      </c>
      <c r="I128" s="151" t="str">
        <f>CONCATENATE("Abweichung ",COUNTIF($D$1:D127,D128)+1)</f>
        <v>Abweichung 55</v>
      </c>
      <c r="J128" s="151" t="str">
        <f ca="1">IFERROR(IF(OR(AND(K128="",L128=""),AND(K128=0,L128=0),AND(K128=CONCATENATE($D128,": "),L128=""),AND(K128=CONCATENATE($D128,": "),L128=0)),"",MAX(J$1:J127)+1),"")</f>
        <v/>
      </c>
      <c r="K128" s="151" t="str">
        <f ca="1">IFERROR(CONCATENATE($D128,": ",INDIRECT(ADDRESS(COUNTIF($D$1:$D128,$D128)+3,COLUMN($AF127),4,1,$D128))),"")</f>
        <v/>
      </c>
      <c r="L128" s="151" t="str">
        <f ca="1">IFERROR(INDIRECT(ADDRESS(COUNTIF($D$1:$D128,$D128)+3,COLUMN($AG127),4,1,$D128)),"")</f>
        <v/>
      </c>
      <c r="M128" s="151"/>
      <c r="N128" s="151"/>
      <c r="O128" s="151" t="str">
        <f t="shared" si="4"/>
        <v>Hinweis 55</v>
      </c>
      <c r="P128" s="151" t="str">
        <f ca="1">IFERROR(IF(OR(AND(Q128="",R128=""),AND(Q128=0,R128=0),AND(Q128=CONCATENATE($D128,": "),R128=""),AND(Q128=CONCATENATE($D128,": "),R128=0)),"",MAX(P$1:P127)+1),"")</f>
        <v/>
      </c>
      <c r="Q128" s="151" t="str">
        <f ca="1">IFERROR(CONCATENATE($D128,": ",INDIRECT(ADDRESS(COUNTIF($D$1:$D128,$D128)+3,COLUMN($AI127),4,1,$D128))),"")</f>
        <v/>
      </c>
      <c r="R128" s="151" t="str">
        <f ca="1">IFERROR(INDIRECT(ADDRESS(COUNTIF($D$1:$D128,$D128)+3,COLUMN($AJ127),4,1,$D128)),"")</f>
        <v/>
      </c>
      <c r="S128" s="151" t="str">
        <f t="shared" si="5"/>
        <v>Abweichung 55</v>
      </c>
      <c r="T128" s="151" t="str">
        <f ca="1">IFERROR(IF(OR(AND(U128="",V128=""),AND(U128=0,V128=0),AND(U128=CONCATENATE($D128,": "),V128=""),AND(U128=CONCATENATE($D128,": "),V128=0)),"",MAX(T$1:T127)+1),"")</f>
        <v/>
      </c>
      <c r="U128" s="151" t="str">
        <f ca="1">IFERROR(CONCATENATE($D128,": ",INDIRECT(ADDRESS(COUNTIF($D$1:$D128,$D128)+3,COLUMN($AL127),4,1,$D128))),"")</f>
        <v/>
      </c>
      <c r="V128" s="151" t="str">
        <f ca="1">IFERROR(INDIRECT(ADDRESS(COUNTIF($D$1:$D128,$D128)+3,COLUMN($AM127),4,1,$D128)),"")</f>
        <v/>
      </c>
    </row>
    <row r="129" spans="4:22" x14ac:dyDescent="0.25">
      <c r="D129" s="151">
        <f t="shared" si="3"/>
        <v>0</v>
      </c>
      <c r="E129" s="151" t="str">
        <f>CONCATENATE("Hinweis ",COUNTIF($D$1:D128,D129)+1)</f>
        <v>Hinweis 56</v>
      </c>
      <c r="F129" s="151" t="str">
        <f ca="1">IFERROR(IF(OR(AND(G129="",H129=""),AND(G129=0,H129=0),AND(G129=CONCATENATE(D129,": "),H129=""),AND(G129=CONCATENATE(D129,": "),H129=0)),"",MAX(F$1:F128)+1),"")</f>
        <v/>
      </c>
      <c r="G129" s="151" t="str">
        <f ca="1">IFERROR(CONCATENATE($D129,": ",INDIRECT(ADDRESS(COUNTIF($D$1:$D129,$D129)+3,COLUMN($AC128),4,1,$D129))),"")</f>
        <v/>
      </c>
      <c r="H129" s="151" t="str">
        <f ca="1">IFERROR(INDIRECT(ADDRESS(COUNTIF($D$1:$D129,$D129)+3,COLUMN($AD128),4,1,$D129)),"")</f>
        <v/>
      </c>
      <c r="I129" s="151" t="str">
        <f>CONCATENATE("Abweichung ",COUNTIF($D$1:D128,D129)+1)</f>
        <v>Abweichung 56</v>
      </c>
      <c r="J129" s="151" t="str">
        <f ca="1">IFERROR(IF(OR(AND(K129="",L129=""),AND(K129=0,L129=0),AND(K129=CONCATENATE($D129,": "),L129=""),AND(K129=CONCATENATE($D129,": "),L129=0)),"",MAX(J$1:J128)+1),"")</f>
        <v/>
      </c>
      <c r="K129" s="151" t="str">
        <f ca="1">IFERROR(CONCATENATE($D129,": ",INDIRECT(ADDRESS(COUNTIF($D$1:$D129,$D129)+3,COLUMN($AF128),4,1,$D129))),"")</f>
        <v/>
      </c>
      <c r="L129" s="151" t="str">
        <f ca="1">IFERROR(INDIRECT(ADDRESS(COUNTIF($D$1:$D129,$D129)+3,COLUMN($AG128),4,1,$D129)),"")</f>
        <v/>
      </c>
      <c r="M129" s="151"/>
      <c r="N129" s="151"/>
      <c r="O129" s="151" t="str">
        <f t="shared" si="4"/>
        <v>Hinweis 56</v>
      </c>
      <c r="P129" s="151" t="str">
        <f ca="1">IFERROR(IF(OR(AND(Q129="",R129=""),AND(Q129=0,R129=0),AND(Q129=CONCATENATE($D129,": "),R129=""),AND(Q129=CONCATENATE($D129,": "),R129=0)),"",MAX(P$1:P128)+1),"")</f>
        <v/>
      </c>
      <c r="Q129" s="151" t="str">
        <f ca="1">IFERROR(CONCATENATE($D129,": ",INDIRECT(ADDRESS(COUNTIF($D$1:$D129,$D129)+3,COLUMN($AI128),4,1,$D129))),"")</f>
        <v/>
      </c>
      <c r="R129" s="151" t="str">
        <f ca="1">IFERROR(INDIRECT(ADDRESS(COUNTIF($D$1:$D129,$D129)+3,COLUMN($AJ128),4,1,$D129)),"")</f>
        <v/>
      </c>
      <c r="S129" s="151" t="str">
        <f t="shared" si="5"/>
        <v>Abweichung 56</v>
      </c>
      <c r="T129" s="151" t="str">
        <f ca="1">IFERROR(IF(OR(AND(U129="",V129=""),AND(U129=0,V129=0),AND(U129=CONCATENATE($D129,": "),V129=""),AND(U129=CONCATENATE($D129,": "),V129=0)),"",MAX(T$1:T128)+1),"")</f>
        <v/>
      </c>
      <c r="U129" s="151" t="str">
        <f ca="1">IFERROR(CONCATENATE($D129,": ",INDIRECT(ADDRESS(COUNTIF($D$1:$D129,$D129)+3,COLUMN($AL128),4,1,$D129))),"")</f>
        <v/>
      </c>
      <c r="V129" s="151" t="str">
        <f ca="1">IFERROR(INDIRECT(ADDRESS(COUNTIF($D$1:$D129,$D129)+3,COLUMN($AM128),4,1,$D129)),"")</f>
        <v/>
      </c>
    </row>
    <row r="130" spans="4:22" x14ac:dyDescent="0.25">
      <c r="D130" s="151">
        <f t="shared" si="3"/>
        <v>0</v>
      </c>
      <c r="E130" s="151" t="str">
        <f>CONCATENATE("Hinweis ",COUNTIF($D$1:D129,D130)+1)</f>
        <v>Hinweis 57</v>
      </c>
      <c r="F130" s="151" t="str">
        <f ca="1">IFERROR(IF(OR(AND(G130="",H130=""),AND(G130=0,H130=0),AND(G130=CONCATENATE(D130,": "),H130=""),AND(G130=CONCATENATE(D130,": "),H130=0)),"",MAX(F$1:F129)+1),"")</f>
        <v/>
      </c>
      <c r="G130" s="151" t="str">
        <f ca="1">IFERROR(CONCATENATE($D130,": ",INDIRECT(ADDRESS(COUNTIF($D$1:$D130,$D130)+3,COLUMN($AC129),4,1,$D130))),"")</f>
        <v/>
      </c>
      <c r="H130" s="151" t="str">
        <f ca="1">IFERROR(INDIRECT(ADDRESS(COUNTIF($D$1:$D130,$D130)+3,COLUMN($AD129),4,1,$D130)),"")</f>
        <v/>
      </c>
      <c r="I130" s="151" t="str">
        <f>CONCATENATE("Abweichung ",COUNTIF($D$1:D129,D130)+1)</f>
        <v>Abweichung 57</v>
      </c>
      <c r="J130" s="151" t="str">
        <f ca="1">IFERROR(IF(OR(AND(K130="",L130=""),AND(K130=0,L130=0),AND(K130=CONCATENATE($D130,": "),L130=""),AND(K130=CONCATENATE($D130,": "),L130=0)),"",MAX(J$1:J129)+1),"")</f>
        <v/>
      </c>
      <c r="K130" s="151" t="str">
        <f ca="1">IFERROR(CONCATENATE($D130,": ",INDIRECT(ADDRESS(COUNTIF($D$1:$D130,$D130)+3,COLUMN($AF129),4,1,$D130))),"")</f>
        <v/>
      </c>
      <c r="L130" s="151" t="str">
        <f ca="1">IFERROR(INDIRECT(ADDRESS(COUNTIF($D$1:$D130,$D130)+3,COLUMN($AG129),4,1,$D130)),"")</f>
        <v/>
      </c>
      <c r="M130" s="151"/>
      <c r="N130" s="151"/>
      <c r="O130" s="151" t="str">
        <f t="shared" si="4"/>
        <v>Hinweis 57</v>
      </c>
      <c r="P130" s="151" t="str">
        <f ca="1">IFERROR(IF(OR(AND(Q130="",R130=""),AND(Q130=0,R130=0),AND(Q130=CONCATENATE($D130,": "),R130=""),AND(Q130=CONCATENATE($D130,": "),R130=0)),"",MAX(P$1:P129)+1),"")</f>
        <v/>
      </c>
      <c r="Q130" s="151" t="str">
        <f ca="1">IFERROR(CONCATENATE($D130,": ",INDIRECT(ADDRESS(COUNTIF($D$1:$D130,$D130)+3,COLUMN($AI129),4,1,$D130))),"")</f>
        <v/>
      </c>
      <c r="R130" s="151" t="str">
        <f ca="1">IFERROR(INDIRECT(ADDRESS(COUNTIF($D$1:$D130,$D130)+3,COLUMN($AJ129),4,1,$D130)),"")</f>
        <v/>
      </c>
      <c r="S130" s="151" t="str">
        <f t="shared" si="5"/>
        <v>Abweichung 57</v>
      </c>
      <c r="T130" s="151" t="str">
        <f ca="1">IFERROR(IF(OR(AND(U130="",V130=""),AND(U130=0,V130=0),AND(U130=CONCATENATE($D130,": "),V130=""),AND(U130=CONCATENATE($D130,": "),V130=0)),"",MAX(T$1:T129)+1),"")</f>
        <v/>
      </c>
      <c r="U130" s="151" t="str">
        <f ca="1">IFERROR(CONCATENATE($D130,": ",INDIRECT(ADDRESS(COUNTIF($D$1:$D130,$D130)+3,COLUMN($AL129),4,1,$D130))),"")</f>
        <v/>
      </c>
      <c r="V130" s="151" t="str">
        <f ca="1">IFERROR(INDIRECT(ADDRESS(COUNTIF($D$1:$D130,$D130)+3,COLUMN($AM129),4,1,$D130)),"")</f>
        <v/>
      </c>
    </row>
    <row r="131" spans="4:22" x14ac:dyDescent="0.25">
      <c r="D131" s="151">
        <f t="shared" ref="D131:D194" si="6">VLOOKUP(ROUNDUP((ROW(D131)-1)/$C$2,0),$A$2:$B$15,2,0)</f>
        <v>0</v>
      </c>
      <c r="E131" s="151" t="str">
        <f>CONCATENATE("Hinweis ",COUNTIF($D$1:D130,D131)+1)</f>
        <v>Hinweis 58</v>
      </c>
      <c r="F131" s="151" t="str">
        <f ca="1">IFERROR(IF(OR(AND(G131="",H131=""),AND(G131=0,H131=0),AND(G131=CONCATENATE(D131,": "),H131=""),AND(G131=CONCATENATE(D131,": "),H131=0)),"",MAX(F$1:F130)+1),"")</f>
        <v/>
      </c>
      <c r="G131" s="151" t="str">
        <f ca="1">IFERROR(CONCATENATE($D131,": ",INDIRECT(ADDRESS(COUNTIF($D$1:$D131,$D131)+3,COLUMN($AC130),4,1,$D131))),"")</f>
        <v/>
      </c>
      <c r="H131" s="151" t="str">
        <f ca="1">IFERROR(INDIRECT(ADDRESS(COUNTIF($D$1:$D131,$D131)+3,COLUMN($AD130),4,1,$D131)),"")</f>
        <v/>
      </c>
      <c r="I131" s="151" t="str">
        <f>CONCATENATE("Abweichung ",COUNTIF($D$1:D130,D131)+1)</f>
        <v>Abweichung 58</v>
      </c>
      <c r="J131" s="151" t="str">
        <f ca="1">IFERROR(IF(OR(AND(K131="",L131=""),AND(K131=0,L131=0),AND(K131=CONCATENATE($D131,": "),L131=""),AND(K131=CONCATENATE($D131,": "),L131=0)),"",MAX(J$1:J130)+1),"")</f>
        <v/>
      </c>
      <c r="K131" s="151" t="str">
        <f ca="1">IFERROR(CONCATENATE($D131,": ",INDIRECT(ADDRESS(COUNTIF($D$1:$D131,$D131)+3,COLUMN($AF130),4,1,$D131))),"")</f>
        <v/>
      </c>
      <c r="L131" s="151" t="str">
        <f ca="1">IFERROR(INDIRECT(ADDRESS(COUNTIF($D$1:$D131,$D131)+3,COLUMN($AG130),4,1,$D131)),"")</f>
        <v/>
      </c>
      <c r="M131" s="151"/>
      <c r="N131" s="151"/>
      <c r="O131" s="151" t="str">
        <f t="shared" ref="O131:O194" si="7">E131</f>
        <v>Hinweis 58</v>
      </c>
      <c r="P131" s="151" t="str">
        <f ca="1">IFERROR(IF(OR(AND(Q131="",R131=""),AND(Q131=0,R131=0),AND(Q131=CONCATENATE($D131,": "),R131=""),AND(Q131=CONCATENATE($D131,": "),R131=0)),"",MAX(P$1:P130)+1),"")</f>
        <v/>
      </c>
      <c r="Q131" s="151" t="str">
        <f ca="1">IFERROR(CONCATENATE($D131,": ",INDIRECT(ADDRESS(COUNTIF($D$1:$D131,$D131)+3,COLUMN($AI130),4,1,$D131))),"")</f>
        <v/>
      </c>
      <c r="R131" s="151" t="str">
        <f ca="1">IFERROR(INDIRECT(ADDRESS(COUNTIF($D$1:$D131,$D131)+3,COLUMN($AJ130),4,1,$D131)),"")</f>
        <v/>
      </c>
      <c r="S131" s="151" t="str">
        <f t="shared" ref="S131:S194" si="8">I131</f>
        <v>Abweichung 58</v>
      </c>
      <c r="T131" s="151" t="str">
        <f ca="1">IFERROR(IF(OR(AND(U131="",V131=""),AND(U131=0,V131=0),AND(U131=CONCATENATE($D131,": "),V131=""),AND(U131=CONCATENATE($D131,": "),V131=0)),"",MAX(T$1:T130)+1),"")</f>
        <v/>
      </c>
      <c r="U131" s="151" t="str">
        <f ca="1">IFERROR(CONCATENATE($D131,": ",INDIRECT(ADDRESS(COUNTIF($D$1:$D131,$D131)+3,COLUMN($AL130),4,1,$D131))),"")</f>
        <v/>
      </c>
      <c r="V131" s="151" t="str">
        <f ca="1">IFERROR(INDIRECT(ADDRESS(COUNTIF($D$1:$D131,$D131)+3,COLUMN($AM130),4,1,$D131)),"")</f>
        <v/>
      </c>
    </row>
    <row r="132" spans="4:22" x14ac:dyDescent="0.25">
      <c r="D132" s="151">
        <f t="shared" si="6"/>
        <v>0</v>
      </c>
      <c r="E132" s="151" t="str">
        <f>CONCATENATE("Hinweis ",COUNTIF($D$1:D131,D132)+1)</f>
        <v>Hinweis 59</v>
      </c>
      <c r="F132" s="151" t="str">
        <f ca="1">IFERROR(IF(OR(AND(G132="",H132=""),AND(G132=0,H132=0),AND(G132=CONCATENATE(D132,": "),H132=""),AND(G132=CONCATENATE(D132,": "),H132=0)),"",MAX(F$1:F131)+1),"")</f>
        <v/>
      </c>
      <c r="G132" s="151" t="str">
        <f ca="1">IFERROR(CONCATENATE($D132,": ",INDIRECT(ADDRESS(COUNTIF($D$1:$D132,$D132)+3,COLUMN($AC131),4,1,$D132))),"")</f>
        <v/>
      </c>
      <c r="H132" s="151" t="str">
        <f ca="1">IFERROR(INDIRECT(ADDRESS(COUNTIF($D$1:$D132,$D132)+3,COLUMN($AD131),4,1,$D132)),"")</f>
        <v/>
      </c>
      <c r="I132" s="151" t="str">
        <f>CONCATENATE("Abweichung ",COUNTIF($D$1:D131,D132)+1)</f>
        <v>Abweichung 59</v>
      </c>
      <c r="J132" s="151" t="str">
        <f ca="1">IFERROR(IF(OR(AND(K132="",L132=""),AND(K132=0,L132=0),AND(K132=CONCATENATE($D132,": "),L132=""),AND(K132=CONCATENATE($D132,": "),L132=0)),"",MAX(J$1:J131)+1),"")</f>
        <v/>
      </c>
      <c r="K132" s="151" t="str">
        <f ca="1">IFERROR(CONCATENATE($D132,": ",INDIRECT(ADDRESS(COUNTIF($D$1:$D132,$D132)+3,COLUMN($AF131),4,1,$D132))),"")</f>
        <v/>
      </c>
      <c r="L132" s="151" t="str">
        <f ca="1">IFERROR(INDIRECT(ADDRESS(COUNTIF($D$1:$D132,$D132)+3,COLUMN($AG131),4,1,$D132)),"")</f>
        <v/>
      </c>
      <c r="M132" s="151"/>
      <c r="N132" s="151"/>
      <c r="O132" s="151" t="str">
        <f t="shared" si="7"/>
        <v>Hinweis 59</v>
      </c>
      <c r="P132" s="151" t="str">
        <f ca="1">IFERROR(IF(OR(AND(Q132="",R132=""),AND(Q132=0,R132=0),AND(Q132=CONCATENATE($D132,": "),R132=""),AND(Q132=CONCATENATE($D132,": "),R132=0)),"",MAX(P$1:P131)+1),"")</f>
        <v/>
      </c>
      <c r="Q132" s="151" t="str">
        <f ca="1">IFERROR(CONCATENATE($D132,": ",INDIRECT(ADDRESS(COUNTIF($D$1:$D132,$D132)+3,COLUMN($AI131),4,1,$D132))),"")</f>
        <v/>
      </c>
      <c r="R132" s="151" t="str">
        <f ca="1">IFERROR(INDIRECT(ADDRESS(COUNTIF($D$1:$D132,$D132)+3,COLUMN($AJ131),4,1,$D132)),"")</f>
        <v/>
      </c>
      <c r="S132" s="151" t="str">
        <f t="shared" si="8"/>
        <v>Abweichung 59</v>
      </c>
      <c r="T132" s="151" t="str">
        <f ca="1">IFERROR(IF(OR(AND(U132="",V132=""),AND(U132=0,V132=0),AND(U132=CONCATENATE($D132,": "),V132=""),AND(U132=CONCATENATE($D132,": "),V132=0)),"",MAX(T$1:T131)+1),"")</f>
        <v/>
      </c>
      <c r="U132" s="151" t="str">
        <f ca="1">IFERROR(CONCATENATE($D132,": ",INDIRECT(ADDRESS(COUNTIF($D$1:$D132,$D132)+3,COLUMN($AL131),4,1,$D132))),"")</f>
        <v/>
      </c>
      <c r="V132" s="151" t="str">
        <f ca="1">IFERROR(INDIRECT(ADDRESS(COUNTIF($D$1:$D132,$D132)+3,COLUMN($AM131),4,1,$D132)),"")</f>
        <v/>
      </c>
    </row>
    <row r="133" spans="4:22" x14ac:dyDescent="0.25">
      <c r="D133" s="151">
        <f t="shared" si="6"/>
        <v>0</v>
      </c>
      <c r="E133" s="151" t="str">
        <f>CONCATENATE("Hinweis ",COUNTIF($D$1:D132,D133)+1)</f>
        <v>Hinweis 60</v>
      </c>
      <c r="F133" s="151" t="str">
        <f ca="1">IFERROR(IF(OR(AND(G133="",H133=""),AND(G133=0,H133=0),AND(G133=CONCATENATE(D133,": "),H133=""),AND(G133=CONCATENATE(D133,": "),H133=0)),"",MAX(F$1:F132)+1),"")</f>
        <v/>
      </c>
      <c r="G133" s="151" t="str">
        <f ca="1">IFERROR(CONCATENATE($D133,": ",INDIRECT(ADDRESS(COUNTIF($D$1:$D133,$D133)+3,COLUMN($AC132),4,1,$D133))),"")</f>
        <v/>
      </c>
      <c r="H133" s="151" t="str">
        <f ca="1">IFERROR(INDIRECT(ADDRESS(COUNTIF($D$1:$D133,$D133)+3,COLUMN($AD132),4,1,$D133)),"")</f>
        <v/>
      </c>
      <c r="I133" s="151" t="str">
        <f>CONCATENATE("Abweichung ",COUNTIF($D$1:D132,D133)+1)</f>
        <v>Abweichung 60</v>
      </c>
      <c r="J133" s="151" t="str">
        <f ca="1">IFERROR(IF(OR(AND(K133="",L133=""),AND(K133=0,L133=0),AND(K133=CONCATENATE($D133,": "),L133=""),AND(K133=CONCATENATE($D133,": "),L133=0)),"",MAX(J$1:J132)+1),"")</f>
        <v/>
      </c>
      <c r="K133" s="151" t="str">
        <f ca="1">IFERROR(CONCATENATE($D133,": ",INDIRECT(ADDRESS(COUNTIF($D$1:$D133,$D133)+3,COLUMN($AF132),4,1,$D133))),"")</f>
        <v/>
      </c>
      <c r="L133" s="151" t="str">
        <f ca="1">IFERROR(INDIRECT(ADDRESS(COUNTIF($D$1:$D133,$D133)+3,COLUMN($AG132),4,1,$D133)),"")</f>
        <v/>
      </c>
      <c r="M133" s="151"/>
      <c r="N133" s="151"/>
      <c r="O133" s="151" t="str">
        <f t="shared" si="7"/>
        <v>Hinweis 60</v>
      </c>
      <c r="P133" s="151" t="str">
        <f ca="1">IFERROR(IF(OR(AND(Q133="",R133=""),AND(Q133=0,R133=0),AND(Q133=CONCATENATE($D133,": "),R133=""),AND(Q133=CONCATENATE($D133,": "),R133=0)),"",MAX(P$1:P132)+1),"")</f>
        <v/>
      </c>
      <c r="Q133" s="151" t="str">
        <f ca="1">IFERROR(CONCATENATE($D133,": ",INDIRECT(ADDRESS(COUNTIF($D$1:$D133,$D133)+3,COLUMN($AI132),4,1,$D133))),"")</f>
        <v/>
      </c>
      <c r="R133" s="151" t="str">
        <f ca="1">IFERROR(INDIRECT(ADDRESS(COUNTIF($D$1:$D133,$D133)+3,COLUMN($AJ132),4,1,$D133)),"")</f>
        <v/>
      </c>
      <c r="S133" s="151" t="str">
        <f t="shared" si="8"/>
        <v>Abweichung 60</v>
      </c>
      <c r="T133" s="151" t="str">
        <f ca="1">IFERROR(IF(OR(AND(U133="",V133=""),AND(U133=0,V133=0),AND(U133=CONCATENATE($D133,": "),V133=""),AND(U133=CONCATENATE($D133,": "),V133=0)),"",MAX(T$1:T132)+1),"")</f>
        <v/>
      </c>
      <c r="U133" s="151" t="str">
        <f ca="1">IFERROR(CONCATENATE($D133,": ",INDIRECT(ADDRESS(COUNTIF($D$1:$D133,$D133)+3,COLUMN($AL132),4,1,$D133))),"")</f>
        <v/>
      </c>
      <c r="V133" s="151" t="str">
        <f ca="1">IFERROR(INDIRECT(ADDRESS(COUNTIF($D$1:$D133,$D133)+3,COLUMN($AM132),4,1,$D133)),"")</f>
        <v/>
      </c>
    </row>
    <row r="134" spans="4:22" x14ac:dyDescent="0.25">
      <c r="D134" s="151">
        <f t="shared" si="6"/>
        <v>0</v>
      </c>
      <c r="E134" s="151" t="str">
        <f>CONCATENATE("Hinweis ",COUNTIF($D$1:D133,D134)+1)</f>
        <v>Hinweis 61</v>
      </c>
      <c r="F134" s="151" t="str">
        <f ca="1">IFERROR(IF(OR(AND(G134="",H134=""),AND(G134=0,H134=0),AND(G134=CONCATENATE(D134,": "),H134=""),AND(G134=CONCATENATE(D134,": "),H134=0)),"",MAX(F$1:F133)+1),"")</f>
        <v/>
      </c>
      <c r="G134" s="151" t="str">
        <f ca="1">IFERROR(CONCATENATE($D134,": ",INDIRECT(ADDRESS(COUNTIF($D$1:$D134,$D134)+3,COLUMN($AC133),4,1,$D134))),"")</f>
        <v/>
      </c>
      <c r="H134" s="151" t="str">
        <f ca="1">IFERROR(INDIRECT(ADDRESS(COUNTIF($D$1:$D134,$D134)+3,COLUMN($AD133),4,1,$D134)),"")</f>
        <v/>
      </c>
      <c r="I134" s="151" t="str">
        <f>CONCATENATE("Abweichung ",COUNTIF($D$1:D133,D134)+1)</f>
        <v>Abweichung 61</v>
      </c>
      <c r="J134" s="151" t="str">
        <f ca="1">IFERROR(IF(OR(AND(K134="",L134=""),AND(K134=0,L134=0),AND(K134=CONCATENATE($D134,": "),L134=""),AND(K134=CONCATENATE($D134,": "),L134=0)),"",MAX(J$1:J133)+1),"")</f>
        <v/>
      </c>
      <c r="K134" s="151" t="str">
        <f ca="1">IFERROR(CONCATENATE($D134,": ",INDIRECT(ADDRESS(COUNTIF($D$1:$D134,$D134)+3,COLUMN($AF133),4,1,$D134))),"")</f>
        <v/>
      </c>
      <c r="L134" s="151" t="str">
        <f ca="1">IFERROR(INDIRECT(ADDRESS(COUNTIF($D$1:$D134,$D134)+3,COLUMN($AG133),4,1,$D134)),"")</f>
        <v/>
      </c>
      <c r="M134" s="151"/>
      <c r="N134" s="151"/>
      <c r="O134" s="151" t="str">
        <f t="shared" si="7"/>
        <v>Hinweis 61</v>
      </c>
      <c r="P134" s="151" t="str">
        <f ca="1">IFERROR(IF(OR(AND(Q134="",R134=""),AND(Q134=0,R134=0),AND(Q134=CONCATENATE($D134,": "),R134=""),AND(Q134=CONCATENATE($D134,": "),R134=0)),"",MAX(P$1:P133)+1),"")</f>
        <v/>
      </c>
      <c r="Q134" s="151" t="str">
        <f ca="1">IFERROR(CONCATENATE($D134,": ",INDIRECT(ADDRESS(COUNTIF($D$1:$D134,$D134)+3,COLUMN($AI133),4,1,$D134))),"")</f>
        <v/>
      </c>
      <c r="R134" s="151" t="str">
        <f ca="1">IFERROR(INDIRECT(ADDRESS(COUNTIF($D$1:$D134,$D134)+3,COLUMN($AJ133),4,1,$D134)),"")</f>
        <v/>
      </c>
      <c r="S134" s="151" t="str">
        <f t="shared" si="8"/>
        <v>Abweichung 61</v>
      </c>
      <c r="T134" s="151" t="str">
        <f ca="1">IFERROR(IF(OR(AND(U134="",V134=""),AND(U134=0,V134=0),AND(U134=CONCATENATE($D134,": "),V134=""),AND(U134=CONCATENATE($D134,": "),V134=0)),"",MAX(T$1:T133)+1),"")</f>
        <v/>
      </c>
      <c r="U134" s="151" t="str">
        <f ca="1">IFERROR(CONCATENATE($D134,": ",INDIRECT(ADDRESS(COUNTIF($D$1:$D134,$D134)+3,COLUMN($AL133),4,1,$D134))),"")</f>
        <v/>
      </c>
      <c r="V134" s="151" t="str">
        <f ca="1">IFERROR(INDIRECT(ADDRESS(COUNTIF($D$1:$D134,$D134)+3,COLUMN($AM133),4,1,$D134)),"")</f>
        <v/>
      </c>
    </row>
    <row r="135" spans="4:22" x14ac:dyDescent="0.25">
      <c r="D135" s="151">
        <f t="shared" si="6"/>
        <v>0</v>
      </c>
      <c r="E135" s="151" t="str">
        <f>CONCATENATE("Hinweis ",COUNTIF($D$1:D134,D135)+1)</f>
        <v>Hinweis 62</v>
      </c>
      <c r="F135" s="151" t="str">
        <f ca="1">IFERROR(IF(OR(AND(G135="",H135=""),AND(G135=0,H135=0),AND(G135=CONCATENATE(D135,": "),H135=""),AND(G135=CONCATENATE(D135,": "),H135=0)),"",MAX(F$1:F134)+1),"")</f>
        <v/>
      </c>
      <c r="G135" s="151" t="str">
        <f ca="1">IFERROR(CONCATENATE($D135,": ",INDIRECT(ADDRESS(COUNTIF($D$1:$D135,$D135)+3,COLUMN($AC134),4,1,$D135))),"")</f>
        <v/>
      </c>
      <c r="H135" s="151" t="str">
        <f ca="1">IFERROR(INDIRECT(ADDRESS(COUNTIF($D$1:$D135,$D135)+3,COLUMN($AD134),4,1,$D135)),"")</f>
        <v/>
      </c>
      <c r="I135" s="151" t="str">
        <f>CONCATENATE("Abweichung ",COUNTIF($D$1:D134,D135)+1)</f>
        <v>Abweichung 62</v>
      </c>
      <c r="J135" s="151" t="str">
        <f ca="1">IFERROR(IF(OR(AND(K135="",L135=""),AND(K135=0,L135=0),AND(K135=CONCATENATE($D135,": "),L135=""),AND(K135=CONCATENATE($D135,": "),L135=0)),"",MAX(J$1:J134)+1),"")</f>
        <v/>
      </c>
      <c r="K135" s="151" t="str">
        <f ca="1">IFERROR(CONCATENATE($D135,": ",INDIRECT(ADDRESS(COUNTIF($D$1:$D135,$D135)+3,COLUMN($AF134),4,1,$D135))),"")</f>
        <v/>
      </c>
      <c r="L135" s="151" t="str">
        <f ca="1">IFERROR(INDIRECT(ADDRESS(COUNTIF($D$1:$D135,$D135)+3,COLUMN($AG134),4,1,$D135)),"")</f>
        <v/>
      </c>
      <c r="M135" s="151"/>
      <c r="N135" s="151"/>
      <c r="O135" s="151" t="str">
        <f t="shared" si="7"/>
        <v>Hinweis 62</v>
      </c>
      <c r="P135" s="151" t="str">
        <f ca="1">IFERROR(IF(OR(AND(Q135="",R135=""),AND(Q135=0,R135=0),AND(Q135=CONCATENATE($D135,": "),R135=""),AND(Q135=CONCATENATE($D135,": "),R135=0)),"",MAX(P$1:P134)+1),"")</f>
        <v/>
      </c>
      <c r="Q135" s="151" t="str">
        <f ca="1">IFERROR(CONCATENATE($D135,": ",INDIRECT(ADDRESS(COUNTIF($D$1:$D135,$D135)+3,COLUMN($AI134),4,1,$D135))),"")</f>
        <v/>
      </c>
      <c r="R135" s="151" t="str">
        <f ca="1">IFERROR(INDIRECT(ADDRESS(COUNTIF($D$1:$D135,$D135)+3,COLUMN($AJ134),4,1,$D135)),"")</f>
        <v/>
      </c>
      <c r="S135" s="151" t="str">
        <f t="shared" si="8"/>
        <v>Abweichung 62</v>
      </c>
      <c r="T135" s="151" t="str">
        <f ca="1">IFERROR(IF(OR(AND(U135="",V135=""),AND(U135=0,V135=0),AND(U135=CONCATENATE($D135,": "),V135=""),AND(U135=CONCATENATE($D135,": "),V135=0)),"",MAX(T$1:T134)+1),"")</f>
        <v/>
      </c>
      <c r="U135" s="151" t="str">
        <f ca="1">IFERROR(CONCATENATE($D135,": ",INDIRECT(ADDRESS(COUNTIF($D$1:$D135,$D135)+3,COLUMN($AL134),4,1,$D135))),"")</f>
        <v/>
      </c>
      <c r="V135" s="151" t="str">
        <f ca="1">IFERROR(INDIRECT(ADDRESS(COUNTIF($D$1:$D135,$D135)+3,COLUMN($AM134),4,1,$D135)),"")</f>
        <v/>
      </c>
    </row>
    <row r="136" spans="4:22" x14ac:dyDescent="0.25">
      <c r="D136" s="151">
        <f t="shared" si="6"/>
        <v>0</v>
      </c>
      <c r="E136" s="151" t="str">
        <f>CONCATENATE("Hinweis ",COUNTIF($D$1:D135,D136)+1)</f>
        <v>Hinweis 63</v>
      </c>
      <c r="F136" s="151" t="str">
        <f ca="1">IFERROR(IF(OR(AND(G136="",H136=""),AND(G136=0,H136=0),AND(G136=CONCATENATE(D136,": "),H136=""),AND(G136=CONCATENATE(D136,": "),H136=0)),"",MAX(F$1:F135)+1),"")</f>
        <v/>
      </c>
      <c r="G136" s="151" t="str">
        <f ca="1">IFERROR(CONCATENATE($D136,": ",INDIRECT(ADDRESS(COUNTIF($D$1:$D136,$D136)+3,COLUMN($AC135),4,1,$D136))),"")</f>
        <v/>
      </c>
      <c r="H136" s="151" t="str">
        <f ca="1">IFERROR(INDIRECT(ADDRESS(COUNTIF($D$1:$D136,$D136)+3,COLUMN($AD135),4,1,$D136)),"")</f>
        <v/>
      </c>
      <c r="I136" s="151" t="str">
        <f>CONCATENATE("Abweichung ",COUNTIF($D$1:D135,D136)+1)</f>
        <v>Abweichung 63</v>
      </c>
      <c r="J136" s="151" t="str">
        <f ca="1">IFERROR(IF(OR(AND(K136="",L136=""),AND(K136=0,L136=0),AND(K136=CONCATENATE($D136,": "),L136=""),AND(K136=CONCATENATE($D136,": "),L136=0)),"",MAX(J$1:J135)+1),"")</f>
        <v/>
      </c>
      <c r="K136" s="151" t="str">
        <f ca="1">IFERROR(CONCATENATE($D136,": ",INDIRECT(ADDRESS(COUNTIF($D$1:$D136,$D136)+3,COLUMN($AF135),4,1,$D136))),"")</f>
        <v/>
      </c>
      <c r="L136" s="151" t="str">
        <f ca="1">IFERROR(INDIRECT(ADDRESS(COUNTIF($D$1:$D136,$D136)+3,COLUMN($AG135),4,1,$D136)),"")</f>
        <v/>
      </c>
      <c r="M136" s="151"/>
      <c r="N136" s="151"/>
      <c r="O136" s="151" t="str">
        <f t="shared" si="7"/>
        <v>Hinweis 63</v>
      </c>
      <c r="P136" s="151" t="str">
        <f ca="1">IFERROR(IF(OR(AND(Q136="",R136=""),AND(Q136=0,R136=0),AND(Q136=CONCATENATE($D136,": "),R136=""),AND(Q136=CONCATENATE($D136,": "),R136=0)),"",MAX(P$1:P135)+1),"")</f>
        <v/>
      </c>
      <c r="Q136" s="151" t="str">
        <f ca="1">IFERROR(CONCATENATE($D136,": ",INDIRECT(ADDRESS(COUNTIF($D$1:$D136,$D136)+3,COLUMN($AI135),4,1,$D136))),"")</f>
        <v/>
      </c>
      <c r="R136" s="151" t="str">
        <f ca="1">IFERROR(INDIRECT(ADDRESS(COUNTIF($D$1:$D136,$D136)+3,COLUMN($AJ135),4,1,$D136)),"")</f>
        <v/>
      </c>
      <c r="S136" s="151" t="str">
        <f t="shared" si="8"/>
        <v>Abweichung 63</v>
      </c>
      <c r="T136" s="151" t="str">
        <f ca="1">IFERROR(IF(OR(AND(U136="",V136=""),AND(U136=0,V136=0),AND(U136=CONCATENATE($D136,": "),V136=""),AND(U136=CONCATENATE($D136,": "),V136=0)),"",MAX(T$1:T135)+1),"")</f>
        <v/>
      </c>
      <c r="U136" s="151" t="str">
        <f ca="1">IFERROR(CONCATENATE($D136,": ",INDIRECT(ADDRESS(COUNTIF($D$1:$D136,$D136)+3,COLUMN($AL135),4,1,$D136))),"")</f>
        <v/>
      </c>
      <c r="V136" s="151" t="str">
        <f ca="1">IFERROR(INDIRECT(ADDRESS(COUNTIF($D$1:$D136,$D136)+3,COLUMN($AM135),4,1,$D136)),"")</f>
        <v/>
      </c>
    </row>
    <row r="137" spans="4:22" x14ac:dyDescent="0.25">
      <c r="D137" s="151">
        <f t="shared" si="6"/>
        <v>0</v>
      </c>
      <c r="E137" s="151" t="str">
        <f>CONCATENATE("Hinweis ",COUNTIF($D$1:D136,D137)+1)</f>
        <v>Hinweis 64</v>
      </c>
      <c r="F137" s="151" t="str">
        <f ca="1">IFERROR(IF(OR(AND(G137="",H137=""),AND(G137=0,H137=0),AND(G137=CONCATENATE(D137,": "),H137=""),AND(G137=CONCATENATE(D137,": "),H137=0)),"",MAX(F$1:F136)+1),"")</f>
        <v/>
      </c>
      <c r="G137" s="151" t="str">
        <f ca="1">IFERROR(CONCATENATE($D137,": ",INDIRECT(ADDRESS(COUNTIF($D$1:$D137,$D137)+3,COLUMN($AC136),4,1,$D137))),"")</f>
        <v/>
      </c>
      <c r="H137" s="151" t="str">
        <f ca="1">IFERROR(INDIRECT(ADDRESS(COUNTIF($D$1:$D137,$D137)+3,COLUMN($AD136),4,1,$D137)),"")</f>
        <v/>
      </c>
      <c r="I137" s="151" t="str">
        <f>CONCATENATE("Abweichung ",COUNTIF($D$1:D136,D137)+1)</f>
        <v>Abweichung 64</v>
      </c>
      <c r="J137" s="151" t="str">
        <f ca="1">IFERROR(IF(OR(AND(K137="",L137=""),AND(K137=0,L137=0),AND(K137=CONCATENATE($D137,": "),L137=""),AND(K137=CONCATENATE($D137,": "),L137=0)),"",MAX(J$1:J136)+1),"")</f>
        <v/>
      </c>
      <c r="K137" s="151" t="str">
        <f ca="1">IFERROR(CONCATENATE($D137,": ",INDIRECT(ADDRESS(COUNTIF($D$1:$D137,$D137)+3,COLUMN($AF136),4,1,$D137))),"")</f>
        <v/>
      </c>
      <c r="L137" s="151" t="str">
        <f ca="1">IFERROR(INDIRECT(ADDRESS(COUNTIF($D$1:$D137,$D137)+3,COLUMN($AG136),4,1,$D137)),"")</f>
        <v/>
      </c>
      <c r="M137" s="151"/>
      <c r="N137" s="151"/>
      <c r="O137" s="151" t="str">
        <f t="shared" si="7"/>
        <v>Hinweis 64</v>
      </c>
      <c r="P137" s="151" t="str">
        <f ca="1">IFERROR(IF(OR(AND(Q137="",R137=""),AND(Q137=0,R137=0),AND(Q137=CONCATENATE($D137,": "),R137=""),AND(Q137=CONCATENATE($D137,": "),R137=0)),"",MAX(P$1:P136)+1),"")</f>
        <v/>
      </c>
      <c r="Q137" s="151" t="str">
        <f ca="1">IFERROR(CONCATENATE($D137,": ",INDIRECT(ADDRESS(COUNTIF($D$1:$D137,$D137)+3,COLUMN($AI136),4,1,$D137))),"")</f>
        <v/>
      </c>
      <c r="R137" s="151" t="str">
        <f ca="1">IFERROR(INDIRECT(ADDRESS(COUNTIF($D$1:$D137,$D137)+3,COLUMN($AJ136),4,1,$D137)),"")</f>
        <v/>
      </c>
      <c r="S137" s="151" t="str">
        <f t="shared" si="8"/>
        <v>Abweichung 64</v>
      </c>
      <c r="T137" s="151" t="str">
        <f ca="1">IFERROR(IF(OR(AND(U137="",V137=""),AND(U137=0,V137=0),AND(U137=CONCATENATE($D137,": "),V137=""),AND(U137=CONCATENATE($D137,": "),V137=0)),"",MAX(T$1:T136)+1),"")</f>
        <v/>
      </c>
      <c r="U137" s="151" t="str">
        <f ca="1">IFERROR(CONCATENATE($D137,": ",INDIRECT(ADDRESS(COUNTIF($D$1:$D137,$D137)+3,COLUMN($AL136),4,1,$D137))),"")</f>
        <v/>
      </c>
      <c r="V137" s="151" t="str">
        <f ca="1">IFERROR(INDIRECT(ADDRESS(COUNTIF($D$1:$D137,$D137)+3,COLUMN($AM136),4,1,$D137)),"")</f>
        <v/>
      </c>
    </row>
    <row r="138" spans="4:22" x14ac:dyDescent="0.25">
      <c r="D138" s="151">
        <f t="shared" si="6"/>
        <v>0</v>
      </c>
      <c r="E138" s="151" t="str">
        <f>CONCATENATE("Hinweis ",COUNTIF($D$1:D137,D138)+1)</f>
        <v>Hinweis 65</v>
      </c>
      <c r="F138" s="151" t="str">
        <f ca="1">IFERROR(IF(OR(AND(G138="",H138=""),AND(G138=0,H138=0),AND(G138=CONCATENATE(D138,": "),H138=""),AND(G138=CONCATENATE(D138,": "),H138=0)),"",MAX(F$1:F137)+1),"")</f>
        <v/>
      </c>
      <c r="G138" s="151" t="str">
        <f ca="1">IFERROR(CONCATENATE($D138,": ",INDIRECT(ADDRESS(COUNTIF($D$1:$D138,$D138)+3,COLUMN($AC137),4,1,$D138))),"")</f>
        <v/>
      </c>
      <c r="H138" s="151" t="str">
        <f ca="1">IFERROR(INDIRECT(ADDRESS(COUNTIF($D$1:$D138,$D138)+3,COLUMN($AD137),4,1,$D138)),"")</f>
        <v/>
      </c>
      <c r="I138" s="151" t="str">
        <f>CONCATENATE("Abweichung ",COUNTIF($D$1:D137,D138)+1)</f>
        <v>Abweichung 65</v>
      </c>
      <c r="J138" s="151" t="str">
        <f ca="1">IFERROR(IF(OR(AND(K138="",L138=""),AND(K138=0,L138=0),AND(K138=CONCATENATE($D138,": "),L138=""),AND(K138=CONCATENATE($D138,": "),L138=0)),"",MAX(J$1:J137)+1),"")</f>
        <v/>
      </c>
      <c r="K138" s="151" t="str">
        <f ca="1">IFERROR(CONCATENATE($D138,": ",INDIRECT(ADDRESS(COUNTIF($D$1:$D138,$D138)+3,COLUMN($AF137),4,1,$D138))),"")</f>
        <v/>
      </c>
      <c r="L138" s="151" t="str">
        <f ca="1">IFERROR(INDIRECT(ADDRESS(COUNTIF($D$1:$D138,$D138)+3,COLUMN($AG137),4,1,$D138)),"")</f>
        <v/>
      </c>
      <c r="M138" s="151"/>
      <c r="N138" s="151"/>
      <c r="O138" s="151" t="str">
        <f t="shared" si="7"/>
        <v>Hinweis 65</v>
      </c>
      <c r="P138" s="151" t="str">
        <f ca="1">IFERROR(IF(OR(AND(Q138="",R138=""),AND(Q138=0,R138=0),AND(Q138=CONCATENATE($D138,": "),R138=""),AND(Q138=CONCATENATE($D138,": "),R138=0)),"",MAX(P$1:P137)+1),"")</f>
        <v/>
      </c>
      <c r="Q138" s="151" t="str">
        <f ca="1">IFERROR(CONCATENATE($D138,": ",INDIRECT(ADDRESS(COUNTIF($D$1:$D138,$D138)+3,COLUMN($AI137),4,1,$D138))),"")</f>
        <v/>
      </c>
      <c r="R138" s="151" t="str">
        <f ca="1">IFERROR(INDIRECT(ADDRESS(COUNTIF($D$1:$D138,$D138)+3,COLUMN($AJ137),4,1,$D138)),"")</f>
        <v/>
      </c>
      <c r="S138" s="151" t="str">
        <f t="shared" si="8"/>
        <v>Abweichung 65</v>
      </c>
      <c r="T138" s="151" t="str">
        <f ca="1">IFERROR(IF(OR(AND(U138="",V138=""),AND(U138=0,V138=0),AND(U138=CONCATENATE($D138,": "),V138=""),AND(U138=CONCATENATE($D138,": "),V138=0)),"",MAX(T$1:T137)+1),"")</f>
        <v/>
      </c>
      <c r="U138" s="151" t="str">
        <f ca="1">IFERROR(CONCATENATE($D138,": ",INDIRECT(ADDRESS(COUNTIF($D$1:$D138,$D138)+3,COLUMN($AL137),4,1,$D138))),"")</f>
        <v/>
      </c>
      <c r="V138" s="151" t="str">
        <f ca="1">IFERROR(INDIRECT(ADDRESS(COUNTIF($D$1:$D138,$D138)+3,COLUMN($AM137),4,1,$D138)),"")</f>
        <v/>
      </c>
    </row>
    <row r="139" spans="4:22" x14ac:dyDescent="0.25">
      <c r="D139" s="151">
        <f t="shared" si="6"/>
        <v>0</v>
      </c>
      <c r="E139" s="151" t="str">
        <f>CONCATENATE("Hinweis ",COUNTIF($D$1:D138,D139)+1)</f>
        <v>Hinweis 66</v>
      </c>
      <c r="F139" s="151" t="str">
        <f ca="1">IFERROR(IF(OR(AND(G139="",H139=""),AND(G139=0,H139=0),AND(G139=CONCATENATE(D139,": "),H139=""),AND(G139=CONCATENATE(D139,": "),H139=0)),"",MAX(F$1:F138)+1),"")</f>
        <v/>
      </c>
      <c r="G139" s="151" t="str">
        <f ca="1">IFERROR(CONCATENATE($D139,": ",INDIRECT(ADDRESS(COUNTIF($D$1:$D139,$D139)+3,COLUMN($AC138),4,1,$D139))),"")</f>
        <v/>
      </c>
      <c r="H139" s="151" t="str">
        <f ca="1">IFERROR(INDIRECT(ADDRESS(COUNTIF($D$1:$D139,$D139)+3,COLUMN($AD138),4,1,$D139)),"")</f>
        <v/>
      </c>
      <c r="I139" s="151" t="str">
        <f>CONCATENATE("Abweichung ",COUNTIF($D$1:D138,D139)+1)</f>
        <v>Abweichung 66</v>
      </c>
      <c r="J139" s="151" t="str">
        <f ca="1">IFERROR(IF(OR(AND(K139="",L139=""),AND(K139=0,L139=0),AND(K139=CONCATENATE($D139,": "),L139=""),AND(K139=CONCATENATE($D139,": "),L139=0)),"",MAX(J$1:J138)+1),"")</f>
        <v/>
      </c>
      <c r="K139" s="151" t="str">
        <f ca="1">IFERROR(CONCATENATE($D139,": ",INDIRECT(ADDRESS(COUNTIF($D$1:$D139,$D139)+3,COLUMN($AF138),4,1,$D139))),"")</f>
        <v/>
      </c>
      <c r="L139" s="151" t="str">
        <f ca="1">IFERROR(INDIRECT(ADDRESS(COUNTIF($D$1:$D139,$D139)+3,COLUMN($AG138),4,1,$D139)),"")</f>
        <v/>
      </c>
      <c r="M139" s="151"/>
      <c r="N139" s="151"/>
      <c r="O139" s="151" t="str">
        <f t="shared" si="7"/>
        <v>Hinweis 66</v>
      </c>
      <c r="P139" s="151" t="str">
        <f ca="1">IFERROR(IF(OR(AND(Q139="",R139=""),AND(Q139=0,R139=0),AND(Q139=CONCATENATE($D139,": "),R139=""),AND(Q139=CONCATENATE($D139,": "),R139=0)),"",MAX(P$1:P138)+1),"")</f>
        <v/>
      </c>
      <c r="Q139" s="151" t="str">
        <f ca="1">IFERROR(CONCATENATE($D139,": ",INDIRECT(ADDRESS(COUNTIF($D$1:$D139,$D139)+3,COLUMN($AI138),4,1,$D139))),"")</f>
        <v/>
      </c>
      <c r="R139" s="151" t="str">
        <f ca="1">IFERROR(INDIRECT(ADDRESS(COUNTIF($D$1:$D139,$D139)+3,COLUMN($AJ138),4,1,$D139)),"")</f>
        <v/>
      </c>
      <c r="S139" s="151" t="str">
        <f t="shared" si="8"/>
        <v>Abweichung 66</v>
      </c>
      <c r="T139" s="151" t="str">
        <f ca="1">IFERROR(IF(OR(AND(U139="",V139=""),AND(U139=0,V139=0),AND(U139=CONCATENATE($D139,": "),V139=""),AND(U139=CONCATENATE($D139,": "),V139=0)),"",MAX(T$1:T138)+1),"")</f>
        <v/>
      </c>
      <c r="U139" s="151" t="str">
        <f ca="1">IFERROR(CONCATENATE($D139,": ",INDIRECT(ADDRESS(COUNTIF($D$1:$D139,$D139)+3,COLUMN($AL138),4,1,$D139))),"")</f>
        <v/>
      </c>
      <c r="V139" s="151" t="str">
        <f ca="1">IFERROR(INDIRECT(ADDRESS(COUNTIF($D$1:$D139,$D139)+3,COLUMN($AM138),4,1,$D139)),"")</f>
        <v/>
      </c>
    </row>
    <row r="140" spans="4:22" x14ac:dyDescent="0.25">
      <c r="D140" s="151">
        <f t="shared" si="6"/>
        <v>0</v>
      </c>
      <c r="E140" s="151" t="str">
        <f>CONCATENATE("Hinweis ",COUNTIF($D$1:D139,D140)+1)</f>
        <v>Hinweis 67</v>
      </c>
      <c r="F140" s="151" t="str">
        <f ca="1">IFERROR(IF(OR(AND(G140="",H140=""),AND(G140=0,H140=0),AND(G140=CONCATENATE(D140,": "),H140=""),AND(G140=CONCATENATE(D140,": "),H140=0)),"",MAX(F$1:F139)+1),"")</f>
        <v/>
      </c>
      <c r="G140" s="151" t="str">
        <f ca="1">IFERROR(CONCATENATE($D140,": ",INDIRECT(ADDRESS(COUNTIF($D$1:$D140,$D140)+3,COLUMN($AC139),4,1,$D140))),"")</f>
        <v/>
      </c>
      <c r="H140" s="151" t="str">
        <f ca="1">IFERROR(INDIRECT(ADDRESS(COUNTIF($D$1:$D140,$D140)+3,COLUMN($AD139),4,1,$D140)),"")</f>
        <v/>
      </c>
      <c r="I140" s="151" t="str">
        <f>CONCATENATE("Abweichung ",COUNTIF($D$1:D139,D140)+1)</f>
        <v>Abweichung 67</v>
      </c>
      <c r="J140" s="151" t="str">
        <f ca="1">IFERROR(IF(OR(AND(K140="",L140=""),AND(K140=0,L140=0),AND(K140=CONCATENATE($D140,": "),L140=""),AND(K140=CONCATENATE($D140,": "),L140=0)),"",MAX(J$1:J139)+1),"")</f>
        <v/>
      </c>
      <c r="K140" s="151" t="str">
        <f ca="1">IFERROR(CONCATENATE($D140,": ",INDIRECT(ADDRESS(COUNTIF($D$1:$D140,$D140)+3,COLUMN($AF139),4,1,$D140))),"")</f>
        <v/>
      </c>
      <c r="L140" s="151" t="str">
        <f ca="1">IFERROR(INDIRECT(ADDRESS(COUNTIF($D$1:$D140,$D140)+3,COLUMN($AG139),4,1,$D140)),"")</f>
        <v/>
      </c>
      <c r="M140" s="151"/>
      <c r="N140" s="151"/>
      <c r="O140" s="151" t="str">
        <f t="shared" si="7"/>
        <v>Hinweis 67</v>
      </c>
      <c r="P140" s="151" t="str">
        <f ca="1">IFERROR(IF(OR(AND(Q140="",R140=""),AND(Q140=0,R140=0),AND(Q140=CONCATENATE($D140,": "),R140=""),AND(Q140=CONCATENATE($D140,": "),R140=0)),"",MAX(P$1:P139)+1),"")</f>
        <v/>
      </c>
      <c r="Q140" s="151" t="str">
        <f ca="1">IFERROR(CONCATENATE($D140,": ",INDIRECT(ADDRESS(COUNTIF($D$1:$D140,$D140)+3,COLUMN($AI139),4,1,$D140))),"")</f>
        <v/>
      </c>
      <c r="R140" s="151" t="str">
        <f ca="1">IFERROR(INDIRECT(ADDRESS(COUNTIF($D$1:$D140,$D140)+3,COLUMN($AJ139),4,1,$D140)),"")</f>
        <v/>
      </c>
      <c r="S140" s="151" t="str">
        <f t="shared" si="8"/>
        <v>Abweichung 67</v>
      </c>
      <c r="T140" s="151" t="str">
        <f ca="1">IFERROR(IF(OR(AND(U140="",V140=""),AND(U140=0,V140=0),AND(U140=CONCATENATE($D140,": "),V140=""),AND(U140=CONCATENATE($D140,": "),V140=0)),"",MAX(T$1:T139)+1),"")</f>
        <v/>
      </c>
      <c r="U140" s="151" t="str">
        <f ca="1">IFERROR(CONCATENATE($D140,": ",INDIRECT(ADDRESS(COUNTIF($D$1:$D140,$D140)+3,COLUMN($AL139),4,1,$D140))),"")</f>
        <v/>
      </c>
      <c r="V140" s="151" t="str">
        <f ca="1">IFERROR(INDIRECT(ADDRESS(COUNTIF($D$1:$D140,$D140)+3,COLUMN($AM139),4,1,$D140)),"")</f>
        <v/>
      </c>
    </row>
    <row r="141" spans="4:22" x14ac:dyDescent="0.25">
      <c r="D141" s="151">
        <f t="shared" si="6"/>
        <v>0</v>
      </c>
      <c r="E141" s="151" t="str">
        <f>CONCATENATE("Hinweis ",COUNTIF($D$1:D140,D141)+1)</f>
        <v>Hinweis 68</v>
      </c>
      <c r="F141" s="151" t="str">
        <f ca="1">IFERROR(IF(OR(AND(G141="",H141=""),AND(G141=0,H141=0),AND(G141=CONCATENATE(D141,": "),H141=""),AND(G141=CONCATENATE(D141,": "),H141=0)),"",MAX(F$1:F140)+1),"")</f>
        <v/>
      </c>
      <c r="G141" s="151" t="str">
        <f ca="1">IFERROR(CONCATENATE($D141,": ",INDIRECT(ADDRESS(COUNTIF($D$1:$D141,$D141)+3,COLUMN($AC140),4,1,$D141))),"")</f>
        <v/>
      </c>
      <c r="H141" s="151" t="str">
        <f ca="1">IFERROR(INDIRECT(ADDRESS(COUNTIF($D$1:$D141,$D141)+3,COLUMN($AD140),4,1,$D141)),"")</f>
        <v/>
      </c>
      <c r="I141" s="151" t="str">
        <f>CONCATENATE("Abweichung ",COUNTIF($D$1:D140,D141)+1)</f>
        <v>Abweichung 68</v>
      </c>
      <c r="J141" s="151" t="str">
        <f ca="1">IFERROR(IF(OR(AND(K141="",L141=""),AND(K141=0,L141=0),AND(K141=CONCATENATE($D141,": "),L141=""),AND(K141=CONCATENATE($D141,": "),L141=0)),"",MAX(J$1:J140)+1),"")</f>
        <v/>
      </c>
      <c r="K141" s="151" t="str">
        <f ca="1">IFERROR(CONCATENATE($D141,": ",INDIRECT(ADDRESS(COUNTIF($D$1:$D141,$D141)+3,COLUMN($AF140),4,1,$D141))),"")</f>
        <v/>
      </c>
      <c r="L141" s="151" t="str">
        <f ca="1">IFERROR(INDIRECT(ADDRESS(COUNTIF($D$1:$D141,$D141)+3,COLUMN($AG140),4,1,$D141)),"")</f>
        <v/>
      </c>
      <c r="M141" s="151"/>
      <c r="N141" s="151"/>
      <c r="O141" s="151" t="str">
        <f t="shared" si="7"/>
        <v>Hinweis 68</v>
      </c>
      <c r="P141" s="151" t="str">
        <f ca="1">IFERROR(IF(OR(AND(Q141="",R141=""),AND(Q141=0,R141=0),AND(Q141=CONCATENATE($D141,": "),R141=""),AND(Q141=CONCATENATE($D141,": "),R141=0)),"",MAX(P$1:P140)+1),"")</f>
        <v/>
      </c>
      <c r="Q141" s="151" t="str">
        <f ca="1">IFERROR(CONCATENATE($D141,": ",INDIRECT(ADDRESS(COUNTIF($D$1:$D141,$D141)+3,COLUMN($AI140),4,1,$D141))),"")</f>
        <v/>
      </c>
      <c r="R141" s="151" t="str">
        <f ca="1">IFERROR(INDIRECT(ADDRESS(COUNTIF($D$1:$D141,$D141)+3,COLUMN($AJ140),4,1,$D141)),"")</f>
        <v/>
      </c>
      <c r="S141" s="151" t="str">
        <f t="shared" si="8"/>
        <v>Abweichung 68</v>
      </c>
      <c r="T141" s="151" t="str">
        <f ca="1">IFERROR(IF(OR(AND(U141="",V141=""),AND(U141=0,V141=0),AND(U141=CONCATENATE($D141,": "),V141=""),AND(U141=CONCATENATE($D141,": "),V141=0)),"",MAX(T$1:T140)+1),"")</f>
        <v/>
      </c>
      <c r="U141" s="151" t="str">
        <f ca="1">IFERROR(CONCATENATE($D141,": ",INDIRECT(ADDRESS(COUNTIF($D$1:$D141,$D141)+3,COLUMN($AL140),4,1,$D141))),"")</f>
        <v/>
      </c>
      <c r="V141" s="151" t="str">
        <f ca="1">IFERROR(INDIRECT(ADDRESS(COUNTIF($D$1:$D141,$D141)+3,COLUMN($AM140),4,1,$D141)),"")</f>
        <v/>
      </c>
    </row>
    <row r="142" spans="4:22" x14ac:dyDescent="0.25">
      <c r="D142" s="151">
        <f t="shared" si="6"/>
        <v>0</v>
      </c>
      <c r="E142" s="151" t="str">
        <f>CONCATENATE("Hinweis ",COUNTIF($D$1:D141,D142)+1)</f>
        <v>Hinweis 69</v>
      </c>
      <c r="F142" s="151" t="str">
        <f ca="1">IFERROR(IF(OR(AND(G142="",H142=""),AND(G142=0,H142=0),AND(G142=CONCATENATE(D142,": "),H142=""),AND(G142=CONCATENATE(D142,": "),H142=0)),"",MAX(F$1:F141)+1),"")</f>
        <v/>
      </c>
      <c r="G142" s="151" t="str">
        <f ca="1">IFERROR(CONCATENATE($D142,": ",INDIRECT(ADDRESS(COUNTIF($D$1:$D142,$D142)+3,COLUMN($AC141),4,1,$D142))),"")</f>
        <v/>
      </c>
      <c r="H142" s="151" t="str">
        <f ca="1">IFERROR(INDIRECT(ADDRESS(COUNTIF($D$1:$D142,$D142)+3,COLUMN($AD141),4,1,$D142)),"")</f>
        <v/>
      </c>
      <c r="I142" s="151" t="str">
        <f>CONCATENATE("Abweichung ",COUNTIF($D$1:D141,D142)+1)</f>
        <v>Abweichung 69</v>
      </c>
      <c r="J142" s="151" t="str">
        <f ca="1">IFERROR(IF(OR(AND(K142="",L142=""),AND(K142=0,L142=0),AND(K142=CONCATENATE($D142,": "),L142=""),AND(K142=CONCATENATE($D142,": "),L142=0)),"",MAX(J$1:J141)+1),"")</f>
        <v/>
      </c>
      <c r="K142" s="151" t="str">
        <f ca="1">IFERROR(CONCATENATE($D142,": ",INDIRECT(ADDRESS(COUNTIF($D$1:$D142,$D142)+3,COLUMN($AF141),4,1,$D142))),"")</f>
        <v/>
      </c>
      <c r="L142" s="151" t="str">
        <f ca="1">IFERROR(INDIRECT(ADDRESS(COUNTIF($D$1:$D142,$D142)+3,COLUMN($AG141),4,1,$D142)),"")</f>
        <v/>
      </c>
      <c r="M142" s="151"/>
      <c r="N142" s="151"/>
      <c r="O142" s="151" t="str">
        <f t="shared" si="7"/>
        <v>Hinweis 69</v>
      </c>
      <c r="P142" s="151" t="str">
        <f ca="1">IFERROR(IF(OR(AND(Q142="",R142=""),AND(Q142=0,R142=0),AND(Q142=CONCATENATE($D142,": "),R142=""),AND(Q142=CONCATENATE($D142,": "),R142=0)),"",MAX(P$1:P141)+1),"")</f>
        <v/>
      </c>
      <c r="Q142" s="151" t="str">
        <f ca="1">IFERROR(CONCATENATE($D142,": ",INDIRECT(ADDRESS(COUNTIF($D$1:$D142,$D142)+3,COLUMN($AI141),4,1,$D142))),"")</f>
        <v/>
      </c>
      <c r="R142" s="151" t="str">
        <f ca="1">IFERROR(INDIRECT(ADDRESS(COUNTIF($D$1:$D142,$D142)+3,COLUMN($AJ141),4,1,$D142)),"")</f>
        <v/>
      </c>
      <c r="S142" s="151" t="str">
        <f t="shared" si="8"/>
        <v>Abweichung 69</v>
      </c>
      <c r="T142" s="151" t="str">
        <f ca="1">IFERROR(IF(OR(AND(U142="",V142=""),AND(U142=0,V142=0),AND(U142=CONCATENATE($D142,": "),V142=""),AND(U142=CONCATENATE($D142,": "),V142=0)),"",MAX(T$1:T141)+1),"")</f>
        <v/>
      </c>
      <c r="U142" s="151" t="str">
        <f ca="1">IFERROR(CONCATENATE($D142,": ",INDIRECT(ADDRESS(COUNTIF($D$1:$D142,$D142)+3,COLUMN($AL141),4,1,$D142))),"")</f>
        <v/>
      </c>
      <c r="V142" s="151" t="str">
        <f ca="1">IFERROR(INDIRECT(ADDRESS(COUNTIF($D$1:$D142,$D142)+3,COLUMN($AM141),4,1,$D142)),"")</f>
        <v/>
      </c>
    </row>
    <row r="143" spans="4:22" x14ac:dyDescent="0.25">
      <c r="D143" s="151">
        <f t="shared" si="6"/>
        <v>0</v>
      </c>
      <c r="E143" s="151" t="str">
        <f>CONCATENATE("Hinweis ",COUNTIF($D$1:D142,D143)+1)</f>
        <v>Hinweis 70</v>
      </c>
      <c r="F143" s="151" t="str">
        <f ca="1">IFERROR(IF(OR(AND(G143="",H143=""),AND(G143=0,H143=0),AND(G143=CONCATENATE(D143,": "),H143=""),AND(G143=CONCATENATE(D143,": "),H143=0)),"",MAX(F$1:F142)+1),"")</f>
        <v/>
      </c>
      <c r="G143" s="151" t="str">
        <f ca="1">IFERROR(CONCATENATE($D143,": ",INDIRECT(ADDRESS(COUNTIF($D$1:$D143,$D143)+3,COLUMN($AC142),4,1,$D143))),"")</f>
        <v/>
      </c>
      <c r="H143" s="151" t="str">
        <f ca="1">IFERROR(INDIRECT(ADDRESS(COUNTIF($D$1:$D143,$D143)+3,COLUMN($AD142),4,1,$D143)),"")</f>
        <v/>
      </c>
      <c r="I143" s="151" t="str">
        <f>CONCATENATE("Abweichung ",COUNTIF($D$1:D142,D143)+1)</f>
        <v>Abweichung 70</v>
      </c>
      <c r="J143" s="151" t="str">
        <f ca="1">IFERROR(IF(OR(AND(K143="",L143=""),AND(K143=0,L143=0),AND(K143=CONCATENATE($D143,": "),L143=""),AND(K143=CONCATENATE($D143,": "),L143=0)),"",MAX(J$1:J142)+1),"")</f>
        <v/>
      </c>
      <c r="K143" s="151" t="str">
        <f ca="1">IFERROR(CONCATENATE($D143,": ",INDIRECT(ADDRESS(COUNTIF($D$1:$D143,$D143)+3,COLUMN($AF142),4,1,$D143))),"")</f>
        <v/>
      </c>
      <c r="L143" s="151" t="str">
        <f ca="1">IFERROR(INDIRECT(ADDRESS(COUNTIF($D$1:$D143,$D143)+3,COLUMN($AG142),4,1,$D143)),"")</f>
        <v/>
      </c>
      <c r="M143" s="151"/>
      <c r="N143" s="151"/>
      <c r="O143" s="151" t="str">
        <f t="shared" si="7"/>
        <v>Hinweis 70</v>
      </c>
      <c r="P143" s="151" t="str">
        <f ca="1">IFERROR(IF(OR(AND(Q143="",R143=""),AND(Q143=0,R143=0),AND(Q143=CONCATENATE($D143,": "),R143=""),AND(Q143=CONCATENATE($D143,": "),R143=0)),"",MAX(P$1:P142)+1),"")</f>
        <v/>
      </c>
      <c r="Q143" s="151" t="str">
        <f ca="1">IFERROR(CONCATENATE($D143,": ",INDIRECT(ADDRESS(COUNTIF($D$1:$D143,$D143)+3,COLUMN($AI142),4,1,$D143))),"")</f>
        <v/>
      </c>
      <c r="R143" s="151" t="str">
        <f ca="1">IFERROR(INDIRECT(ADDRESS(COUNTIF($D$1:$D143,$D143)+3,COLUMN($AJ142),4,1,$D143)),"")</f>
        <v/>
      </c>
      <c r="S143" s="151" t="str">
        <f t="shared" si="8"/>
        <v>Abweichung 70</v>
      </c>
      <c r="T143" s="151" t="str">
        <f ca="1">IFERROR(IF(OR(AND(U143="",V143=""),AND(U143=0,V143=0),AND(U143=CONCATENATE($D143,": "),V143=""),AND(U143=CONCATENATE($D143,": "),V143=0)),"",MAX(T$1:T142)+1),"")</f>
        <v/>
      </c>
      <c r="U143" s="151" t="str">
        <f ca="1">IFERROR(CONCATENATE($D143,": ",INDIRECT(ADDRESS(COUNTIF($D$1:$D143,$D143)+3,COLUMN($AL142),4,1,$D143))),"")</f>
        <v/>
      </c>
      <c r="V143" s="151" t="str">
        <f ca="1">IFERROR(INDIRECT(ADDRESS(COUNTIF($D$1:$D143,$D143)+3,COLUMN($AM142),4,1,$D143)),"")</f>
        <v/>
      </c>
    </row>
    <row r="144" spans="4:22" x14ac:dyDescent="0.25">
      <c r="D144" s="151">
        <f t="shared" si="6"/>
        <v>0</v>
      </c>
      <c r="E144" s="151" t="str">
        <f>CONCATENATE("Hinweis ",COUNTIF($D$1:D143,D144)+1)</f>
        <v>Hinweis 71</v>
      </c>
      <c r="F144" s="151" t="str">
        <f ca="1">IFERROR(IF(OR(AND(G144="",H144=""),AND(G144=0,H144=0),AND(G144=CONCATENATE(D144,": "),H144=""),AND(G144=CONCATENATE(D144,": "),H144=0)),"",MAX(F$1:F143)+1),"")</f>
        <v/>
      </c>
      <c r="G144" s="151" t="str">
        <f ca="1">IFERROR(CONCATENATE($D144,": ",INDIRECT(ADDRESS(COUNTIF($D$1:$D144,$D144)+3,COLUMN($AC143),4,1,$D144))),"")</f>
        <v/>
      </c>
      <c r="H144" s="151" t="str">
        <f ca="1">IFERROR(INDIRECT(ADDRESS(COUNTIF($D$1:$D144,$D144)+3,COLUMN($AD143),4,1,$D144)),"")</f>
        <v/>
      </c>
      <c r="I144" s="151" t="str">
        <f>CONCATENATE("Abweichung ",COUNTIF($D$1:D143,D144)+1)</f>
        <v>Abweichung 71</v>
      </c>
      <c r="J144" s="151" t="str">
        <f ca="1">IFERROR(IF(OR(AND(K144="",L144=""),AND(K144=0,L144=0),AND(K144=CONCATENATE($D144,": "),L144=""),AND(K144=CONCATENATE($D144,": "),L144=0)),"",MAX(J$1:J143)+1),"")</f>
        <v/>
      </c>
      <c r="K144" s="151" t="str">
        <f ca="1">IFERROR(CONCATENATE($D144,": ",INDIRECT(ADDRESS(COUNTIF($D$1:$D144,$D144)+3,COLUMN($AF143),4,1,$D144))),"")</f>
        <v/>
      </c>
      <c r="L144" s="151" t="str">
        <f ca="1">IFERROR(INDIRECT(ADDRESS(COUNTIF($D$1:$D144,$D144)+3,COLUMN($AG143),4,1,$D144)),"")</f>
        <v/>
      </c>
      <c r="M144" s="151"/>
      <c r="N144" s="151"/>
      <c r="O144" s="151" t="str">
        <f t="shared" si="7"/>
        <v>Hinweis 71</v>
      </c>
      <c r="P144" s="151" t="str">
        <f ca="1">IFERROR(IF(OR(AND(Q144="",R144=""),AND(Q144=0,R144=0),AND(Q144=CONCATENATE($D144,": "),R144=""),AND(Q144=CONCATENATE($D144,": "),R144=0)),"",MAX(P$1:P143)+1),"")</f>
        <v/>
      </c>
      <c r="Q144" s="151" t="str">
        <f ca="1">IFERROR(CONCATENATE($D144,": ",INDIRECT(ADDRESS(COUNTIF($D$1:$D144,$D144)+3,COLUMN($AI143),4,1,$D144))),"")</f>
        <v/>
      </c>
      <c r="R144" s="151" t="str">
        <f ca="1">IFERROR(INDIRECT(ADDRESS(COUNTIF($D$1:$D144,$D144)+3,COLUMN($AJ143),4,1,$D144)),"")</f>
        <v/>
      </c>
      <c r="S144" s="151" t="str">
        <f t="shared" si="8"/>
        <v>Abweichung 71</v>
      </c>
      <c r="T144" s="151" t="str">
        <f ca="1">IFERROR(IF(OR(AND(U144="",V144=""),AND(U144=0,V144=0),AND(U144=CONCATENATE($D144,": "),V144=""),AND(U144=CONCATENATE($D144,": "),V144=0)),"",MAX(T$1:T143)+1),"")</f>
        <v/>
      </c>
      <c r="U144" s="151" t="str">
        <f ca="1">IFERROR(CONCATENATE($D144,": ",INDIRECT(ADDRESS(COUNTIF($D$1:$D144,$D144)+3,COLUMN($AL143),4,1,$D144))),"")</f>
        <v/>
      </c>
      <c r="V144" s="151" t="str">
        <f ca="1">IFERROR(INDIRECT(ADDRESS(COUNTIF($D$1:$D144,$D144)+3,COLUMN($AM143),4,1,$D144)),"")</f>
        <v/>
      </c>
    </row>
    <row r="145" spans="4:22" x14ac:dyDescent="0.25">
      <c r="D145" s="151">
        <f t="shared" si="6"/>
        <v>0</v>
      </c>
      <c r="E145" s="151" t="str">
        <f>CONCATENATE("Hinweis ",COUNTIF($D$1:D144,D145)+1)</f>
        <v>Hinweis 72</v>
      </c>
      <c r="F145" s="151" t="str">
        <f ca="1">IFERROR(IF(OR(AND(G145="",H145=""),AND(G145=0,H145=0),AND(G145=CONCATENATE(D145,": "),H145=""),AND(G145=CONCATENATE(D145,": "),H145=0)),"",MAX(F$1:F144)+1),"")</f>
        <v/>
      </c>
      <c r="G145" s="151" t="str">
        <f ca="1">IFERROR(CONCATENATE($D145,": ",INDIRECT(ADDRESS(COUNTIF($D$1:$D145,$D145)+3,COLUMN($AC144),4,1,$D145))),"")</f>
        <v/>
      </c>
      <c r="H145" s="151" t="str">
        <f ca="1">IFERROR(INDIRECT(ADDRESS(COUNTIF($D$1:$D145,$D145)+3,COLUMN($AD144),4,1,$D145)),"")</f>
        <v/>
      </c>
      <c r="I145" s="151" t="str">
        <f>CONCATENATE("Abweichung ",COUNTIF($D$1:D144,D145)+1)</f>
        <v>Abweichung 72</v>
      </c>
      <c r="J145" s="151" t="str">
        <f ca="1">IFERROR(IF(OR(AND(K145="",L145=""),AND(K145=0,L145=0),AND(K145=CONCATENATE($D145,": "),L145=""),AND(K145=CONCATENATE($D145,": "),L145=0)),"",MAX(J$1:J144)+1),"")</f>
        <v/>
      </c>
      <c r="K145" s="151" t="str">
        <f ca="1">IFERROR(CONCATENATE($D145,": ",INDIRECT(ADDRESS(COUNTIF($D$1:$D145,$D145)+3,COLUMN($AF144),4,1,$D145))),"")</f>
        <v/>
      </c>
      <c r="L145" s="151" t="str">
        <f ca="1">IFERROR(INDIRECT(ADDRESS(COUNTIF($D$1:$D145,$D145)+3,COLUMN($AG144),4,1,$D145)),"")</f>
        <v/>
      </c>
      <c r="M145" s="151"/>
      <c r="N145" s="151"/>
      <c r="O145" s="151" t="str">
        <f t="shared" si="7"/>
        <v>Hinweis 72</v>
      </c>
      <c r="P145" s="151" t="str">
        <f ca="1">IFERROR(IF(OR(AND(Q145="",R145=""),AND(Q145=0,R145=0),AND(Q145=CONCATENATE($D145,": "),R145=""),AND(Q145=CONCATENATE($D145,": "),R145=0)),"",MAX(P$1:P144)+1),"")</f>
        <v/>
      </c>
      <c r="Q145" s="151" t="str">
        <f ca="1">IFERROR(CONCATENATE($D145,": ",INDIRECT(ADDRESS(COUNTIF($D$1:$D145,$D145)+3,COLUMN($AI144),4,1,$D145))),"")</f>
        <v/>
      </c>
      <c r="R145" s="151" t="str">
        <f ca="1">IFERROR(INDIRECT(ADDRESS(COUNTIF($D$1:$D145,$D145)+3,COLUMN($AJ144),4,1,$D145)),"")</f>
        <v/>
      </c>
      <c r="S145" s="151" t="str">
        <f t="shared" si="8"/>
        <v>Abweichung 72</v>
      </c>
      <c r="T145" s="151" t="str">
        <f ca="1">IFERROR(IF(OR(AND(U145="",V145=""),AND(U145=0,V145=0),AND(U145=CONCATENATE($D145,": "),V145=""),AND(U145=CONCATENATE($D145,": "),V145=0)),"",MAX(T$1:T144)+1),"")</f>
        <v/>
      </c>
      <c r="U145" s="151" t="str">
        <f ca="1">IFERROR(CONCATENATE($D145,": ",INDIRECT(ADDRESS(COUNTIF($D$1:$D145,$D145)+3,COLUMN($AL144),4,1,$D145))),"")</f>
        <v/>
      </c>
      <c r="V145" s="151" t="str">
        <f ca="1">IFERROR(INDIRECT(ADDRESS(COUNTIF($D$1:$D145,$D145)+3,COLUMN($AM144),4,1,$D145)),"")</f>
        <v/>
      </c>
    </row>
    <row r="146" spans="4:22" x14ac:dyDescent="0.25">
      <c r="D146" s="151">
        <f t="shared" si="6"/>
        <v>0</v>
      </c>
      <c r="E146" s="151" t="str">
        <f>CONCATENATE("Hinweis ",COUNTIF($D$1:D145,D146)+1)</f>
        <v>Hinweis 73</v>
      </c>
      <c r="F146" s="151" t="str">
        <f ca="1">IFERROR(IF(OR(AND(G146="",H146=""),AND(G146=0,H146=0),AND(G146=CONCATENATE(D146,": "),H146=""),AND(G146=CONCATENATE(D146,": "),H146=0)),"",MAX(F$1:F145)+1),"")</f>
        <v/>
      </c>
      <c r="G146" s="151" t="str">
        <f ca="1">IFERROR(CONCATENATE($D146,": ",INDIRECT(ADDRESS(COUNTIF($D$1:$D146,$D146)+3,COLUMN($AC145),4,1,$D146))),"")</f>
        <v/>
      </c>
      <c r="H146" s="151" t="str">
        <f ca="1">IFERROR(INDIRECT(ADDRESS(COUNTIF($D$1:$D146,$D146)+3,COLUMN($AD145),4,1,$D146)),"")</f>
        <v/>
      </c>
      <c r="I146" s="151" t="str">
        <f>CONCATENATE("Abweichung ",COUNTIF($D$1:D145,D146)+1)</f>
        <v>Abweichung 73</v>
      </c>
      <c r="J146" s="151" t="str">
        <f ca="1">IFERROR(IF(OR(AND(K146="",L146=""),AND(K146=0,L146=0),AND(K146=CONCATENATE($D146,": "),L146=""),AND(K146=CONCATENATE($D146,": "),L146=0)),"",MAX(J$1:J145)+1),"")</f>
        <v/>
      </c>
      <c r="K146" s="151" t="str">
        <f ca="1">IFERROR(CONCATENATE($D146,": ",INDIRECT(ADDRESS(COUNTIF($D$1:$D146,$D146)+3,COLUMN($AF145),4,1,$D146))),"")</f>
        <v/>
      </c>
      <c r="L146" s="151" t="str">
        <f ca="1">IFERROR(INDIRECT(ADDRESS(COUNTIF($D$1:$D146,$D146)+3,COLUMN($AG145),4,1,$D146)),"")</f>
        <v/>
      </c>
      <c r="M146" s="151"/>
      <c r="N146" s="151"/>
      <c r="O146" s="151" t="str">
        <f t="shared" si="7"/>
        <v>Hinweis 73</v>
      </c>
      <c r="P146" s="151" t="str">
        <f ca="1">IFERROR(IF(OR(AND(Q146="",R146=""),AND(Q146=0,R146=0),AND(Q146=CONCATENATE($D146,": "),R146=""),AND(Q146=CONCATENATE($D146,": "),R146=0)),"",MAX(P$1:P145)+1),"")</f>
        <v/>
      </c>
      <c r="Q146" s="151" t="str">
        <f ca="1">IFERROR(CONCATENATE($D146,": ",INDIRECT(ADDRESS(COUNTIF($D$1:$D146,$D146)+3,COLUMN($AI145),4,1,$D146))),"")</f>
        <v/>
      </c>
      <c r="R146" s="151" t="str">
        <f ca="1">IFERROR(INDIRECT(ADDRESS(COUNTIF($D$1:$D146,$D146)+3,COLUMN($AJ145),4,1,$D146)),"")</f>
        <v/>
      </c>
      <c r="S146" s="151" t="str">
        <f t="shared" si="8"/>
        <v>Abweichung 73</v>
      </c>
      <c r="T146" s="151" t="str">
        <f ca="1">IFERROR(IF(OR(AND(U146="",V146=""),AND(U146=0,V146=0),AND(U146=CONCATENATE($D146,": "),V146=""),AND(U146=CONCATENATE($D146,": "),V146=0)),"",MAX(T$1:T145)+1),"")</f>
        <v/>
      </c>
      <c r="U146" s="151" t="str">
        <f ca="1">IFERROR(CONCATENATE($D146,": ",INDIRECT(ADDRESS(COUNTIF($D$1:$D146,$D146)+3,COLUMN($AL145),4,1,$D146))),"")</f>
        <v/>
      </c>
      <c r="V146" s="151" t="str">
        <f ca="1">IFERROR(INDIRECT(ADDRESS(COUNTIF($D$1:$D146,$D146)+3,COLUMN($AM145),4,1,$D146)),"")</f>
        <v/>
      </c>
    </row>
    <row r="147" spans="4:22" x14ac:dyDescent="0.25">
      <c r="D147" s="151">
        <f t="shared" si="6"/>
        <v>0</v>
      </c>
      <c r="E147" s="151" t="str">
        <f>CONCATENATE("Hinweis ",COUNTIF($D$1:D146,D147)+1)</f>
        <v>Hinweis 74</v>
      </c>
      <c r="F147" s="151" t="str">
        <f ca="1">IFERROR(IF(OR(AND(G147="",H147=""),AND(G147=0,H147=0),AND(G147=CONCATENATE(D147,": "),H147=""),AND(G147=CONCATENATE(D147,": "),H147=0)),"",MAX(F$1:F146)+1),"")</f>
        <v/>
      </c>
      <c r="G147" s="151" t="str">
        <f ca="1">IFERROR(CONCATENATE($D147,": ",INDIRECT(ADDRESS(COUNTIF($D$1:$D147,$D147)+3,COLUMN($AC146),4,1,$D147))),"")</f>
        <v/>
      </c>
      <c r="H147" s="151" t="str">
        <f ca="1">IFERROR(INDIRECT(ADDRESS(COUNTIF($D$1:$D147,$D147)+3,COLUMN($AD146),4,1,$D147)),"")</f>
        <v/>
      </c>
      <c r="I147" s="151" t="str">
        <f>CONCATENATE("Abweichung ",COUNTIF($D$1:D146,D147)+1)</f>
        <v>Abweichung 74</v>
      </c>
      <c r="J147" s="151" t="str">
        <f ca="1">IFERROR(IF(OR(AND(K147="",L147=""),AND(K147=0,L147=0),AND(K147=CONCATENATE($D147,": "),L147=""),AND(K147=CONCATENATE($D147,": "),L147=0)),"",MAX(J$1:J146)+1),"")</f>
        <v/>
      </c>
      <c r="K147" s="151" t="str">
        <f ca="1">IFERROR(CONCATENATE($D147,": ",INDIRECT(ADDRESS(COUNTIF($D$1:$D147,$D147)+3,COLUMN($AF146),4,1,$D147))),"")</f>
        <v/>
      </c>
      <c r="L147" s="151" t="str">
        <f ca="1">IFERROR(INDIRECT(ADDRESS(COUNTIF($D$1:$D147,$D147)+3,COLUMN($AG146),4,1,$D147)),"")</f>
        <v/>
      </c>
      <c r="M147" s="151"/>
      <c r="N147" s="151"/>
      <c r="O147" s="151" t="str">
        <f t="shared" si="7"/>
        <v>Hinweis 74</v>
      </c>
      <c r="P147" s="151" t="str">
        <f ca="1">IFERROR(IF(OR(AND(Q147="",R147=""),AND(Q147=0,R147=0),AND(Q147=CONCATENATE($D147,": "),R147=""),AND(Q147=CONCATENATE($D147,": "),R147=0)),"",MAX(P$1:P146)+1),"")</f>
        <v/>
      </c>
      <c r="Q147" s="151" t="str">
        <f ca="1">IFERROR(CONCATENATE($D147,": ",INDIRECT(ADDRESS(COUNTIF($D$1:$D147,$D147)+3,COLUMN($AI146),4,1,$D147))),"")</f>
        <v/>
      </c>
      <c r="R147" s="151" t="str">
        <f ca="1">IFERROR(INDIRECT(ADDRESS(COUNTIF($D$1:$D147,$D147)+3,COLUMN($AJ146),4,1,$D147)),"")</f>
        <v/>
      </c>
      <c r="S147" s="151" t="str">
        <f t="shared" si="8"/>
        <v>Abweichung 74</v>
      </c>
      <c r="T147" s="151" t="str">
        <f ca="1">IFERROR(IF(OR(AND(U147="",V147=""),AND(U147=0,V147=0),AND(U147=CONCATENATE($D147,": "),V147=""),AND(U147=CONCATENATE($D147,": "),V147=0)),"",MAX(T$1:T146)+1),"")</f>
        <v/>
      </c>
      <c r="U147" s="151" t="str">
        <f ca="1">IFERROR(CONCATENATE($D147,": ",INDIRECT(ADDRESS(COUNTIF($D$1:$D147,$D147)+3,COLUMN($AL146),4,1,$D147))),"")</f>
        <v/>
      </c>
      <c r="V147" s="151" t="str">
        <f ca="1">IFERROR(INDIRECT(ADDRESS(COUNTIF($D$1:$D147,$D147)+3,COLUMN($AM146),4,1,$D147)),"")</f>
        <v/>
      </c>
    </row>
    <row r="148" spans="4:22" x14ac:dyDescent="0.25">
      <c r="D148" s="151">
        <f t="shared" si="6"/>
        <v>0</v>
      </c>
      <c r="E148" s="151" t="str">
        <f>CONCATENATE("Hinweis ",COUNTIF($D$1:D147,D148)+1)</f>
        <v>Hinweis 75</v>
      </c>
      <c r="F148" s="151" t="str">
        <f ca="1">IFERROR(IF(OR(AND(G148="",H148=""),AND(G148=0,H148=0),AND(G148=CONCATENATE(D148,": "),H148=""),AND(G148=CONCATENATE(D148,": "),H148=0)),"",MAX(F$1:F147)+1),"")</f>
        <v/>
      </c>
      <c r="G148" s="151" t="str">
        <f ca="1">IFERROR(CONCATENATE($D148,": ",INDIRECT(ADDRESS(COUNTIF($D$1:$D148,$D148)+3,COLUMN($AC147),4,1,$D148))),"")</f>
        <v/>
      </c>
      <c r="H148" s="151" t="str">
        <f ca="1">IFERROR(INDIRECT(ADDRESS(COUNTIF($D$1:$D148,$D148)+3,COLUMN($AD147),4,1,$D148)),"")</f>
        <v/>
      </c>
      <c r="I148" s="151" t="str">
        <f>CONCATENATE("Abweichung ",COUNTIF($D$1:D147,D148)+1)</f>
        <v>Abweichung 75</v>
      </c>
      <c r="J148" s="151" t="str">
        <f ca="1">IFERROR(IF(OR(AND(K148="",L148=""),AND(K148=0,L148=0),AND(K148=CONCATENATE($D148,": "),L148=""),AND(K148=CONCATENATE($D148,": "),L148=0)),"",MAX(J$1:J147)+1),"")</f>
        <v/>
      </c>
      <c r="K148" s="151" t="str">
        <f ca="1">IFERROR(CONCATENATE($D148,": ",INDIRECT(ADDRESS(COUNTIF($D$1:$D148,$D148)+3,COLUMN($AF147),4,1,$D148))),"")</f>
        <v/>
      </c>
      <c r="L148" s="151" t="str">
        <f ca="1">IFERROR(INDIRECT(ADDRESS(COUNTIF($D$1:$D148,$D148)+3,COLUMN($AG147),4,1,$D148)),"")</f>
        <v/>
      </c>
      <c r="M148" s="151"/>
      <c r="N148" s="151"/>
      <c r="O148" s="151" t="str">
        <f t="shared" si="7"/>
        <v>Hinweis 75</v>
      </c>
      <c r="P148" s="151" t="str">
        <f ca="1">IFERROR(IF(OR(AND(Q148="",R148=""),AND(Q148=0,R148=0),AND(Q148=CONCATENATE($D148,": "),R148=""),AND(Q148=CONCATENATE($D148,": "),R148=0)),"",MAX(P$1:P147)+1),"")</f>
        <v/>
      </c>
      <c r="Q148" s="151" t="str">
        <f ca="1">IFERROR(CONCATENATE($D148,": ",INDIRECT(ADDRESS(COUNTIF($D$1:$D148,$D148)+3,COLUMN($AI147),4,1,$D148))),"")</f>
        <v/>
      </c>
      <c r="R148" s="151" t="str">
        <f ca="1">IFERROR(INDIRECT(ADDRESS(COUNTIF($D$1:$D148,$D148)+3,COLUMN($AJ147),4,1,$D148)),"")</f>
        <v/>
      </c>
      <c r="S148" s="151" t="str">
        <f t="shared" si="8"/>
        <v>Abweichung 75</v>
      </c>
      <c r="T148" s="151" t="str">
        <f ca="1">IFERROR(IF(OR(AND(U148="",V148=""),AND(U148=0,V148=0),AND(U148=CONCATENATE($D148,": "),V148=""),AND(U148=CONCATENATE($D148,": "),V148=0)),"",MAX(T$1:T147)+1),"")</f>
        <v/>
      </c>
      <c r="U148" s="151" t="str">
        <f ca="1">IFERROR(CONCATENATE($D148,": ",INDIRECT(ADDRESS(COUNTIF($D$1:$D148,$D148)+3,COLUMN($AL147),4,1,$D148))),"")</f>
        <v/>
      </c>
      <c r="V148" s="151" t="str">
        <f ca="1">IFERROR(INDIRECT(ADDRESS(COUNTIF($D$1:$D148,$D148)+3,COLUMN($AM147),4,1,$D148)),"")</f>
        <v/>
      </c>
    </row>
    <row r="149" spans="4:22" x14ac:dyDescent="0.25">
      <c r="D149" s="151">
        <f t="shared" si="6"/>
        <v>0</v>
      </c>
      <c r="E149" s="151" t="str">
        <f>CONCATENATE("Hinweis ",COUNTIF($D$1:D148,D149)+1)</f>
        <v>Hinweis 76</v>
      </c>
      <c r="F149" s="151" t="str">
        <f ca="1">IFERROR(IF(OR(AND(G149="",H149=""),AND(G149=0,H149=0),AND(G149=CONCATENATE(D149,": "),H149=""),AND(G149=CONCATENATE(D149,": "),H149=0)),"",MAX(F$1:F148)+1),"")</f>
        <v/>
      </c>
      <c r="G149" s="151" t="str">
        <f ca="1">IFERROR(CONCATENATE($D149,": ",INDIRECT(ADDRESS(COUNTIF($D$1:$D149,$D149)+3,COLUMN($AC148),4,1,$D149))),"")</f>
        <v/>
      </c>
      <c r="H149" s="151" t="str">
        <f ca="1">IFERROR(INDIRECT(ADDRESS(COUNTIF($D$1:$D149,$D149)+3,COLUMN($AD148),4,1,$D149)),"")</f>
        <v/>
      </c>
      <c r="I149" s="151" t="str">
        <f>CONCATENATE("Abweichung ",COUNTIF($D$1:D148,D149)+1)</f>
        <v>Abweichung 76</v>
      </c>
      <c r="J149" s="151" t="str">
        <f ca="1">IFERROR(IF(OR(AND(K149="",L149=""),AND(K149=0,L149=0),AND(K149=CONCATENATE($D149,": "),L149=""),AND(K149=CONCATENATE($D149,": "),L149=0)),"",MAX(J$1:J148)+1),"")</f>
        <v/>
      </c>
      <c r="K149" s="151" t="str">
        <f ca="1">IFERROR(CONCATENATE($D149,": ",INDIRECT(ADDRESS(COUNTIF($D$1:$D149,$D149)+3,COLUMN($AF148),4,1,$D149))),"")</f>
        <v/>
      </c>
      <c r="L149" s="151" t="str">
        <f ca="1">IFERROR(INDIRECT(ADDRESS(COUNTIF($D$1:$D149,$D149)+3,COLUMN($AG148),4,1,$D149)),"")</f>
        <v/>
      </c>
      <c r="M149" s="151"/>
      <c r="N149" s="151"/>
      <c r="O149" s="151" t="str">
        <f t="shared" si="7"/>
        <v>Hinweis 76</v>
      </c>
      <c r="P149" s="151" t="str">
        <f ca="1">IFERROR(IF(OR(AND(Q149="",R149=""),AND(Q149=0,R149=0),AND(Q149=CONCATENATE($D149,": "),R149=""),AND(Q149=CONCATENATE($D149,": "),R149=0)),"",MAX(P$1:P148)+1),"")</f>
        <v/>
      </c>
      <c r="Q149" s="151" t="str">
        <f ca="1">IFERROR(CONCATENATE($D149,": ",INDIRECT(ADDRESS(COUNTIF($D$1:$D149,$D149)+3,COLUMN($AI148),4,1,$D149))),"")</f>
        <v/>
      </c>
      <c r="R149" s="151" t="str">
        <f ca="1">IFERROR(INDIRECT(ADDRESS(COUNTIF($D$1:$D149,$D149)+3,COLUMN($AJ148),4,1,$D149)),"")</f>
        <v/>
      </c>
      <c r="S149" s="151" t="str">
        <f t="shared" si="8"/>
        <v>Abweichung 76</v>
      </c>
      <c r="T149" s="151" t="str">
        <f ca="1">IFERROR(IF(OR(AND(U149="",V149=""),AND(U149=0,V149=0),AND(U149=CONCATENATE($D149,": "),V149=""),AND(U149=CONCATENATE($D149,": "),V149=0)),"",MAX(T$1:T148)+1),"")</f>
        <v/>
      </c>
      <c r="U149" s="151" t="str">
        <f ca="1">IFERROR(CONCATENATE($D149,": ",INDIRECT(ADDRESS(COUNTIF($D$1:$D149,$D149)+3,COLUMN($AL148),4,1,$D149))),"")</f>
        <v/>
      </c>
      <c r="V149" s="151" t="str">
        <f ca="1">IFERROR(INDIRECT(ADDRESS(COUNTIF($D$1:$D149,$D149)+3,COLUMN($AM148),4,1,$D149)),"")</f>
        <v/>
      </c>
    </row>
    <row r="150" spans="4:22" x14ac:dyDescent="0.25">
      <c r="D150" s="151">
        <f t="shared" si="6"/>
        <v>0</v>
      </c>
      <c r="E150" s="151" t="str">
        <f>CONCATENATE("Hinweis ",COUNTIF($D$1:D149,D150)+1)</f>
        <v>Hinweis 77</v>
      </c>
      <c r="F150" s="151" t="str">
        <f ca="1">IFERROR(IF(OR(AND(G150="",H150=""),AND(G150=0,H150=0),AND(G150=CONCATENATE(D150,": "),H150=""),AND(G150=CONCATENATE(D150,": "),H150=0)),"",MAX(F$1:F149)+1),"")</f>
        <v/>
      </c>
      <c r="G150" s="151" t="str">
        <f ca="1">IFERROR(CONCATENATE($D150,": ",INDIRECT(ADDRESS(COUNTIF($D$1:$D150,$D150)+3,COLUMN($AC149),4,1,$D150))),"")</f>
        <v/>
      </c>
      <c r="H150" s="151" t="str">
        <f ca="1">IFERROR(INDIRECT(ADDRESS(COUNTIF($D$1:$D150,$D150)+3,COLUMN($AD149),4,1,$D150)),"")</f>
        <v/>
      </c>
      <c r="I150" s="151" t="str">
        <f>CONCATENATE("Abweichung ",COUNTIF($D$1:D149,D150)+1)</f>
        <v>Abweichung 77</v>
      </c>
      <c r="J150" s="151" t="str">
        <f ca="1">IFERROR(IF(OR(AND(K150="",L150=""),AND(K150=0,L150=0),AND(K150=CONCATENATE($D150,": "),L150=""),AND(K150=CONCATENATE($D150,": "),L150=0)),"",MAX(J$1:J149)+1),"")</f>
        <v/>
      </c>
      <c r="K150" s="151" t="str">
        <f ca="1">IFERROR(CONCATENATE($D150,": ",INDIRECT(ADDRESS(COUNTIF($D$1:$D150,$D150)+3,COLUMN($AF149),4,1,$D150))),"")</f>
        <v/>
      </c>
      <c r="L150" s="151" t="str">
        <f ca="1">IFERROR(INDIRECT(ADDRESS(COUNTIF($D$1:$D150,$D150)+3,COLUMN($AG149),4,1,$D150)),"")</f>
        <v/>
      </c>
      <c r="M150" s="151"/>
      <c r="N150" s="151"/>
      <c r="O150" s="151" t="str">
        <f t="shared" si="7"/>
        <v>Hinweis 77</v>
      </c>
      <c r="P150" s="151" t="str">
        <f ca="1">IFERROR(IF(OR(AND(Q150="",R150=""),AND(Q150=0,R150=0),AND(Q150=CONCATENATE($D150,": "),R150=""),AND(Q150=CONCATENATE($D150,": "),R150=0)),"",MAX(P$1:P149)+1),"")</f>
        <v/>
      </c>
      <c r="Q150" s="151" t="str">
        <f ca="1">IFERROR(CONCATENATE($D150,": ",INDIRECT(ADDRESS(COUNTIF($D$1:$D150,$D150)+3,COLUMN($AI149),4,1,$D150))),"")</f>
        <v/>
      </c>
      <c r="R150" s="151" t="str">
        <f ca="1">IFERROR(INDIRECT(ADDRESS(COUNTIF($D$1:$D150,$D150)+3,COLUMN($AJ149),4,1,$D150)),"")</f>
        <v/>
      </c>
      <c r="S150" s="151" t="str">
        <f t="shared" si="8"/>
        <v>Abweichung 77</v>
      </c>
      <c r="T150" s="151" t="str">
        <f ca="1">IFERROR(IF(OR(AND(U150="",V150=""),AND(U150=0,V150=0),AND(U150=CONCATENATE($D150,": "),V150=""),AND(U150=CONCATENATE($D150,": "),V150=0)),"",MAX(T$1:T149)+1),"")</f>
        <v/>
      </c>
      <c r="U150" s="151" t="str">
        <f ca="1">IFERROR(CONCATENATE($D150,": ",INDIRECT(ADDRESS(COUNTIF($D$1:$D150,$D150)+3,COLUMN($AL149),4,1,$D150))),"")</f>
        <v/>
      </c>
      <c r="V150" s="151" t="str">
        <f ca="1">IFERROR(INDIRECT(ADDRESS(COUNTIF($D$1:$D150,$D150)+3,COLUMN($AM149),4,1,$D150)),"")</f>
        <v/>
      </c>
    </row>
    <row r="151" spans="4:22" x14ac:dyDescent="0.25">
      <c r="D151" s="151">
        <f t="shared" si="6"/>
        <v>0</v>
      </c>
      <c r="E151" s="151" t="str">
        <f>CONCATENATE("Hinweis ",COUNTIF($D$1:D150,D151)+1)</f>
        <v>Hinweis 78</v>
      </c>
      <c r="F151" s="151" t="str">
        <f ca="1">IFERROR(IF(OR(AND(G151="",H151=""),AND(G151=0,H151=0),AND(G151=CONCATENATE(D151,": "),H151=""),AND(G151=CONCATENATE(D151,": "),H151=0)),"",MAX(F$1:F150)+1),"")</f>
        <v/>
      </c>
      <c r="G151" s="151" t="str">
        <f ca="1">IFERROR(CONCATENATE($D151,": ",INDIRECT(ADDRESS(COUNTIF($D$1:$D151,$D151)+3,COLUMN($AC150),4,1,$D151))),"")</f>
        <v/>
      </c>
      <c r="H151" s="151" t="str">
        <f ca="1">IFERROR(INDIRECT(ADDRESS(COUNTIF($D$1:$D151,$D151)+3,COLUMN($AD150),4,1,$D151)),"")</f>
        <v/>
      </c>
      <c r="I151" s="151" t="str">
        <f>CONCATENATE("Abweichung ",COUNTIF($D$1:D150,D151)+1)</f>
        <v>Abweichung 78</v>
      </c>
      <c r="J151" s="151" t="str">
        <f ca="1">IFERROR(IF(OR(AND(K151="",L151=""),AND(K151=0,L151=0),AND(K151=CONCATENATE($D151,": "),L151=""),AND(K151=CONCATENATE($D151,": "),L151=0)),"",MAX(J$1:J150)+1),"")</f>
        <v/>
      </c>
      <c r="K151" s="151" t="str">
        <f ca="1">IFERROR(CONCATENATE($D151,": ",INDIRECT(ADDRESS(COUNTIF($D$1:$D151,$D151)+3,COLUMN($AF150),4,1,$D151))),"")</f>
        <v/>
      </c>
      <c r="L151" s="151" t="str">
        <f ca="1">IFERROR(INDIRECT(ADDRESS(COUNTIF($D$1:$D151,$D151)+3,COLUMN($AG150),4,1,$D151)),"")</f>
        <v/>
      </c>
      <c r="M151" s="151"/>
      <c r="N151" s="151"/>
      <c r="O151" s="151" t="str">
        <f t="shared" si="7"/>
        <v>Hinweis 78</v>
      </c>
      <c r="P151" s="151" t="str">
        <f ca="1">IFERROR(IF(OR(AND(Q151="",R151=""),AND(Q151=0,R151=0),AND(Q151=CONCATENATE($D151,": "),R151=""),AND(Q151=CONCATENATE($D151,": "),R151=0)),"",MAX(P$1:P150)+1),"")</f>
        <v/>
      </c>
      <c r="Q151" s="151" t="str">
        <f ca="1">IFERROR(CONCATENATE($D151,": ",INDIRECT(ADDRESS(COUNTIF($D$1:$D151,$D151)+3,COLUMN($AI150),4,1,$D151))),"")</f>
        <v/>
      </c>
      <c r="R151" s="151" t="str">
        <f ca="1">IFERROR(INDIRECT(ADDRESS(COUNTIF($D$1:$D151,$D151)+3,COLUMN($AJ150),4,1,$D151)),"")</f>
        <v/>
      </c>
      <c r="S151" s="151" t="str">
        <f t="shared" si="8"/>
        <v>Abweichung 78</v>
      </c>
      <c r="T151" s="151" t="str">
        <f ca="1">IFERROR(IF(OR(AND(U151="",V151=""),AND(U151=0,V151=0),AND(U151=CONCATENATE($D151,": "),V151=""),AND(U151=CONCATENATE($D151,": "),V151=0)),"",MAX(T$1:T150)+1),"")</f>
        <v/>
      </c>
      <c r="U151" s="151" t="str">
        <f ca="1">IFERROR(CONCATENATE($D151,": ",INDIRECT(ADDRESS(COUNTIF($D$1:$D151,$D151)+3,COLUMN($AL150),4,1,$D151))),"")</f>
        <v/>
      </c>
      <c r="V151" s="151" t="str">
        <f ca="1">IFERROR(INDIRECT(ADDRESS(COUNTIF($D$1:$D151,$D151)+3,COLUMN($AM150),4,1,$D151)),"")</f>
        <v/>
      </c>
    </row>
    <row r="152" spans="4:22" x14ac:dyDescent="0.25">
      <c r="D152" s="151">
        <f t="shared" si="6"/>
        <v>0</v>
      </c>
      <c r="E152" s="151" t="str">
        <f>CONCATENATE("Hinweis ",COUNTIF($D$1:D151,D152)+1)</f>
        <v>Hinweis 79</v>
      </c>
      <c r="F152" s="151" t="str">
        <f ca="1">IFERROR(IF(OR(AND(G152="",H152=""),AND(G152=0,H152=0),AND(G152=CONCATENATE(D152,": "),H152=""),AND(G152=CONCATENATE(D152,": "),H152=0)),"",MAX(F$1:F151)+1),"")</f>
        <v/>
      </c>
      <c r="G152" s="151" t="str">
        <f ca="1">IFERROR(CONCATENATE($D152,": ",INDIRECT(ADDRESS(COUNTIF($D$1:$D152,$D152)+3,COLUMN($AC151),4,1,$D152))),"")</f>
        <v/>
      </c>
      <c r="H152" s="151" t="str">
        <f ca="1">IFERROR(INDIRECT(ADDRESS(COUNTIF($D$1:$D152,$D152)+3,COLUMN($AD151),4,1,$D152)),"")</f>
        <v/>
      </c>
      <c r="I152" s="151" t="str">
        <f>CONCATENATE("Abweichung ",COUNTIF($D$1:D151,D152)+1)</f>
        <v>Abweichung 79</v>
      </c>
      <c r="J152" s="151" t="str">
        <f ca="1">IFERROR(IF(OR(AND(K152="",L152=""),AND(K152=0,L152=0),AND(K152=CONCATENATE($D152,": "),L152=""),AND(K152=CONCATENATE($D152,": "),L152=0)),"",MAX(J$1:J151)+1),"")</f>
        <v/>
      </c>
      <c r="K152" s="151" t="str">
        <f ca="1">IFERROR(CONCATENATE($D152,": ",INDIRECT(ADDRESS(COUNTIF($D$1:$D152,$D152)+3,COLUMN($AF151),4,1,$D152))),"")</f>
        <v/>
      </c>
      <c r="L152" s="151" t="str">
        <f ca="1">IFERROR(INDIRECT(ADDRESS(COUNTIF($D$1:$D152,$D152)+3,COLUMN($AG151),4,1,$D152)),"")</f>
        <v/>
      </c>
      <c r="M152" s="151"/>
      <c r="N152" s="151"/>
      <c r="O152" s="151" t="str">
        <f t="shared" si="7"/>
        <v>Hinweis 79</v>
      </c>
      <c r="P152" s="151" t="str">
        <f ca="1">IFERROR(IF(OR(AND(Q152="",R152=""),AND(Q152=0,R152=0),AND(Q152=CONCATENATE($D152,": "),R152=""),AND(Q152=CONCATENATE($D152,": "),R152=0)),"",MAX(P$1:P151)+1),"")</f>
        <v/>
      </c>
      <c r="Q152" s="151" t="str">
        <f ca="1">IFERROR(CONCATENATE($D152,": ",INDIRECT(ADDRESS(COUNTIF($D$1:$D152,$D152)+3,COLUMN($AI151),4,1,$D152))),"")</f>
        <v/>
      </c>
      <c r="R152" s="151" t="str">
        <f ca="1">IFERROR(INDIRECT(ADDRESS(COUNTIF($D$1:$D152,$D152)+3,COLUMN($AJ151),4,1,$D152)),"")</f>
        <v/>
      </c>
      <c r="S152" s="151" t="str">
        <f t="shared" si="8"/>
        <v>Abweichung 79</v>
      </c>
      <c r="T152" s="151" t="str">
        <f ca="1">IFERROR(IF(OR(AND(U152="",V152=""),AND(U152=0,V152=0),AND(U152=CONCATENATE($D152,": "),V152=""),AND(U152=CONCATENATE($D152,": "),V152=0)),"",MAX(T$1:T151)+1),"")</f>
        <v/>
      </c>
      <c r="U152" s="151" t="str">
        <f ca="1">IFERROR(CONCATENATE($D152,": ",INDIRECT(ADDRESS(COUNTIF($D$1:$D152,$D152)+3,COLUMN($AL151),4,1,$D152))),"")</f>
        <v/>
      </c>
      <c r="V152" s="151" t="str">
        <f ca="1">IFERROR(INDIRECT(ADDRESS(COUNTIF($D$1:$D152,$D152)+3,COLUMN($AM151),4,1,$D152)),"")</f>
        <v/>
      </c>
    </row>
    <row r="153" spans="4:22" x14ac:dyDescent="0.25">
      <c r="D153" s="151">
        <f t="shared" si="6"/>
        <v>0</v>
      </c>
      <c r="E153" s="151" t="str">
        <f>CONCATENATE("Hinweis ",COUNTIF($D$1:D152,D153)+1)</f>
        <v>Hinweis 80</v>
      </c>
      <c r="F153" s="151" t="str">
        <f ca="1">IFERROR(IF(OR(AND(G153="",H153=""),AND(G153=0,H153=0),AND(G153=CONCATENATE(D153,": "),H153=""),AND(G153=CONCATENATE(D153,": "),H153=0)),"",MAX(F$1:F152)+1),"")</f>
        <v/>
      </c>
      <c r="G153" s="151" t="str">
        <f ca="1">IFERROR(CONCATENATE($D153,": ",INDIRECT(ADDRESS(COUNTIF($D$1:$D153,$D153)+3,COLUMN($AC152),4,1,$D153))),"")</f>
        <v/>
      </c>
      <c r="H153" s="151" t="str">
        <f ca="1">IFERROR(INDIRECT(ADDRESS(COUNTIF($D$1:$D153,$D153)+3,COLUMN($AD152),4,1,$D153)),"")</f>
        <v/>
      </c>
      <c r="I153" s="151" t="str">
        <f>CONCATENATE("Abweichung ",COUNTIF($D$1:D152,D153)+1)</f>
        <v>Abweichung 80</v>
      </c>
      <c r="J153" s="151" t="str">
        <f ca="1">IFERROR(IF(OR(AND(K153="",L153=""),AND(K153=0,L153=0),AND(K153=CONCATENATE($D153,": "),L153=""),AND(K153=CONCATENATE($D153,": "),L153=0)),"",MAX(J$1:J152)+1),"")</f>
        <v/>
      </c>
      <c r="K153" s="151" t="str">
        <f ca="1">IFERROR(CONCATENATE($D153,": ",INDIRECT(ADDRESS(COUNTIF($D$1:$D153,$D153)+3,COLUMN($AF152),4,1,$D153))),"")</f>
        <v/>
      </c>
      <c r="L153" s="151" t="str">
        <f ca="1">IFERROR(INDIRECT(ADDRESS(COUNTIF($D$1:$D153,$D153)+3,COLUMN($AG152),4,1,$D153)),"")</f>
        <v/>
      </c>
      <c r="M153" s="151"/>
      <c r="N153" s="151"/>
      <c r="O153" s="151" t="str">
        <f t="shared" si="7"/>
        <v>Hinweis 80</v>
      </c>
      <c r="P153" s="151" t="str">
        <f ca="1">IFERROR(IF(OR(AND(Q153="",R153=""),AND(Q153=0,R153=0),AND(Q153=CONCATENATE($D153,": "),R153=""),AND(Q153=CONCATENATE($D153,": "),R153=0)),"",MAX(P$1:P152)+1),"")</f>
        <v/>
      </c>
      <c r="Q153" s="151" t="str">
        <f ca="1">IFERROR(CONCATENATE($D153,": ",INDIRECT(ADDRESS(COUNTIF($D$1:$D153,$D153)+3,COLUMN($AI152),4,1,$D153))),"")</f>
        <v/>
      </c>
      <c r="R153" s="151" t="str">
        <f ca="1">IFERROR(INDIRECT(ADDRESS(COUNTIF($D$1:$D153,$D153)+3,COLUMN($AJ152),4,1,$D153)),"")</f>
        <v/>
      </c>
      <c r="S153" s="151" t="str">
        <f t="shared" si="8"/>
        <v>Abweichung 80</v>
      </c>
      <c r="T153" s="151" t="str">
        <f ca="1">IFERROR(IF(OR(AND(U153="",V153=""),AND(U153=0,V153=0),AND(U153=CONCATENATE($D153,": "),V153=""),AND(U153=CONCATENATE($D153,": "),V153=0)),"",MAX(T$1:T152)+1),"")</f>
        <v/>
      </c>
      <c r="U153" s="151" t="str">
        <f ca="1">IFERROR(CONCATENATE($D153,": ",INDIRECT(ADDRESS(COUNTIF($D$1:$D153,$D153)+3,COLUMN($AL152),4,1,$D153))),"")</f>
        <v/>
      </c>
      <c r="V153" s="151" t="str">
        <f ca="1">IFERROR(INDIRECT(ADDRESS(COUNTIF($D$1:$D153,$D153)+3,COLUMN($AM152),4,1,$D153)),"")</f>
        <v/>
      </c>
    </row>
    <row r="154" spans="4:22" x14ac:dyDescent="0.25">
      <c r="D154" s="151">
        <f t="shared" si="6"/>
        <v>0</v>
      </c>
      <c r="E154" s="151" t="str">
        <f>CONCATENATE("Hinweis ",COUNTIF($D$1:D153,D154)+1)</f>
        <v>Hinweis 81</v>
      </c>
      <c r="F154" s="151" t="str">
        <f ca="1">IFERROR(IF(OR(AND(G154="",H154=""),AND(G154=0,H154=0),AND(G154=CONCATENATE(D154,": "),H154=""),AND(G154=CONCATENATE(D154,": "),H154=0)),"",MAX(F$1:F153)+1),"")</f>
        <v/>
      </c>
      <c r="G154" s="151" t="str">
        <f ca="1">IFERROR(CONCATENATE($D154,": ",INDIRECT(ADDRESS(COUNTIF($D$1:$D154,$D154)+3,COLUMN($AC153),4,1,$D154))),"")</f>
        <v/>
      </c>
      <c r="H154" s="151" t="str">
        <f ca="1">IFERROR(INDIRECT(ADDRESS(COUNTIF($D$1:$D154,$D154)+3,COLUMN($AD153),4,1,$D154)),"")</f>
        <v/>
      </c>
      <c r="I154" s="151" t="str">
        <f>CONCATENATE("Abweichung ",COUNTIF($D$1:D153,D154)+1)</f>
        <v>Abweichung 81</v>
      </c>
      <c r="J154" s="151" t="str">
        <f ca="1">IFERROR(IF(OR(AND(K154="",L154=""),AND(K154=0,L154=0),AND(K154=CONCATENATE($D154,": "),L154=""),AND(K154=CONCATENATE($D154,": "),L154=0)),"",MAX(J$1:J153)+1),"")</f>
        <v/>
      </c>
      <c r="K154" s="151" t="str">
        <f ca="1">IFERROR(CONCATENATE($D154,": ",INDIRECT(ADDRESS(COUNTIF($D$1:$D154,$D154)+3,COLUMN($AF153),4,1,$D154))),"")</f>
        <v/>
      </c>
      <c r="L154" s="151" t="str">
        <f ca="1">IFERROR(INDIRECT(ADDRESS(COUNTIF($D$1:$D154,$D154)+3,COLUMN($AG153),4,1,$D154)),"")</f>
        <v/>
      </c>
      <c r="M154" s="151"/>
      <c r="N154" s="151"/>
      <c r="O154" s="151" t="str">
        <f t="shared" si="7"/>
        <v>Hinweis 81</v>
      </c>
      <c r="P154" s="151" t="str">
        <f ca="1">IFERROR(IF(OR(AND(Q154="",R154=""),AND(Q154=0,R154=0),AND(Q154=CONCATENATE($D154,": "),R154=""),AND(Q154=CONCATENATE($D154,": "),R154=0)),"",MAX(P$1:P153)+1),"")</f>
        <v/>
      </c>
      <c r="Q154" s="151" t="str">
        <f ca="1">IFERROR(CONCATENATE($D154,": ",INDIRECT(ADDRESS(COUNTIF($D$1:$D154,$D154)+3,COLUMN($AI153),4,1,$D154))),"")</f>
        <v/>
      </c>
      <c r="R154" s="151" t="str">
        <f ca="1">IFERROR(INDIRECT(ADDRESS(COUNTIF($D$1:$D154,$D154)+3,COLUMN($AJ153),4,1,$D154)),"")</f>
        <v/>
      </c>
      <c r="S154" s="151" t="str">
        <f t="shared" si="8"/>
        <v>Abweichung 81</v>
      </c>
      <c r="T154" s="151" t="str">
        <f ca="1">IFERROR(IF(OR(AND(U154="",V154=""),AND(U154=0,V154=0),AND(U154=CONCATENATE($D154,": "),V154=""),AND(U154=CONCATENATE($D154,": "),V154=0)),"",MAX(T$1:T153)+1),"")</f>
        <v/>
      </c>
      <c r="U154" s="151" t="str">
        <f ca="1">IFERROR(CONCATENATE($D154,": ",INDIRECT(ADDRESS(COUNTIF($D$1:$D154,$D154)+3,COLUMN($AL153),4,1,$D154))),"")</f>
        <v/>
      </c>
      <c r="V154" s="151" t="str">
        <f ca="1">IFERROR(INDIRECT(ADDRESS(COUNTIF($D$1:$D154,$D154)+3,COLUMN($AM153),4,1,$D154)),"")</f>
        <v/>
      </c>
    </row>
    <row r="155" spans="4:22" x14ac:dyDescent="0.25">
      <c r="D155" s="151">
        <f t="shared" si="6"/>
        <v>0</v>
      </c>
      <c r="E155" s="151" t="str">
        <f>CONCATENATE("Hinweis ",COUNTIF($D$1:D154,D155)+1)</f>
        <v>Hinweis 82</v>
      </c>
      <c r="F155" s="151" t="str">
        <f ca="1">IFERROR(IF(OR(AND(G155="",H155=""),AND(G155=0,H155=0),AND(G155=CONCATENATE(D155,": "),H155=""),AND(G155=CONCATENATE(D155,": "),H155=0)),"",MAX(F$1:F154)+1),"")</f>
        <v/>
      </c>
      <c r="G155" s="151" t="str">
        <f ca="1">IFERROR(CONCATENATE($D155,": ",INDIRECT(ADDRESS(COUNTIF($D$1:$D155,$D155)+3,COLUMN($AC154),4,1,$D155))),"")</f>
        <v/>
      </c>
      <c r="H155" s="151" t="str">
        <f ca="1">IFERROR(INDIRECT(ADDRESS(COUNTIF($D$1:$D155,$D155)+3,COLUMN($AD154),4,1,$D155)),"")</f>
        <v/>
      </c>
      <c r="I155" s="151" t="str">
        <f>CONCATENATE("Abweichung ",COUNTIF($D$1:D154,D155)+1)</f>
        <v>Abweichung 82</v>
      </c>
      <c r="J155" s="151" t="str">
        <f ca="1">IFERROR(IF(OR(AND(K155="",L155=""),AND(K155=0,L155=0),AND(K155=CONCATENATE($D155,": "),L155=""),AND(K155=CONCATENATE($D155,": "),L155=0)),"",MAX(J$1:J154)+1),"")</f>
        <v/>
      </c>
      <c r="K155" s="151" t="str">
        <f ca="1">IFERROR(CONCATENATE($D155,": ",INDIRECT(ADDRESS(COUNTIF($D$1:$D155,$D155)+3,COLUMN($AF154),4,1,$D155))),"")</f>
        <v/>
      </c>
      <c r="L155" s="151" t="str">
        <f ca="1">IFERROR(INDIRECT(ADDRESS(COUNTIF($D$1:$D155,$D155)+3,COLUMN($AG154),4,1,$D155)),"")</f>
        <v/>
      </c>
      <c r="M155" s="151"/>
      <c r="N155" s="151"/>
      <c r="O155" s="151" t="str">
        <f t="shared" si="7"/>
        <v>Hinweis 82</v>
      </c>
      <c r="P155" s="151" t="str">
        <f ca="1">IFERROR(IF(OR(AND(Q155="",R155=""),AND(Q155=0,R155=0),AND(Q155=CONCATENATE($D155,": "),R155=""),AND(Q155=CONCATENATE($D155,": "),R155=0)),"",MAX(P$1:P154)+1),"")</f>
        <v/>
      </c>
      <c r="Q155" s="151" t="str">
        <f ca="1">IFERROR(CONCATENATE($D155,": ",INDIRECT(ADDRESS(COUNTIF($D$1:$D155,$D155)+3,COLUMN($AI154),4,1,$D155))),"")</f>
        <v/>
      </c>
      <c r="R155" s="151" t="str">
        <f ca="1">IFERROR(INDIRECT(ADDRESS(COUNTIF($D$1:$D155,$D155)+3,COLUMN($AJ154),4,1,$D155)),"")</f>
        <v/>
      </c>
      <c r="S155" s="151" t="str">
        <f t="shared" si="8"/>
        <v>Abweichung 82</v>
      </c>
      <c r="T155" s="151" t="str">
        <f ca="1">IFERROR(IF(OR(AND(U155="",V155=""),AND(U155=0,V155=0),AND(U155=CONCATENATE($D155,": "),V155=""),AND(U155=CONCATENATE($D155,": "),V155=0)),"",MAX(T$1:T154)+1),"")</f>
        <v/>
      </c>
      <c r="U155" s="151" t="str">
        <f ca="1">IFERROR(CONCATENATE($D155,": ",INDIRECT(ADDRESS(COUNTIF($D$1:$D155,$D155)+3,COLUMN($AL154),4,1,$D155))),"")</f>
        <v/>
      </c>
      <c r="V155" s="151" t="str">
        <f ca="1">IFERROR(INDIRECT(ADDRESS(COUNTIF($D$1:$D155,$D155)+3,COLUMN($AM154),4,1,$D155)),"")</f>
        <v/>
      </c>
    </row>
    <row r="156" spans="4:22" x14ac:dyDescent="0.25">
      <c r="D156" s="151">
        <f t="shared" si="6"/>
        <v>0</v>
      </c>
      <c r="E156" s="151" t="str">
        <f>CONCATENATE("Hinweis ",COUNTIF($D$1:D155,D156)+1)</f>
        <v>Hinweis 83</v>
      </c>
      <c r="F156" s="151" t="str">
        <f ca="1">IFERROR(IF(OR(AND(G156="",H156=""),AND(G156=0,H156=0),AND(G156=CONCATENATE(D156,": "),H156=""),AND(G156=CONCATENATE(D156,": "),H156=0)),"",MAX(F$1:F155)+1),"")</f>
        <v/>
      </c>
      <c r="G156" s="151" t="str">
        <f ca="1">IFERROR(CONCATENATE($D156,": ",INDIRECT(ADDRESS(COUNTIF($D$1:$D156,$D156)+3,COLUMN($AC155),4,1,$D156))),"")</f>
        <v/>
      </c>
      <c r="H156" s="151" t="str">
        <f ca="1">IFERROR(INDIRECT(ADDRESS(COUNTIF($D$1:$D156,$D156)+3,COLUMN($AD155),4,1,$D156)),"")</f>
        <v/>
      </c>
      <c r="I156" s="151" t="str">
        <f>CONCATENATE("Abweichung ",COUNTIF($D$1:D155,D156)+1)</f>
        <v>Abweichung 83</v>
      </c>
      <c r="J156" s="151" t="str">
        <f ca="1">IFERROR(IF(OR(AND(K156="",L156=""),AND(K156=0,L156=0),AND(K156=CONCATENATE($D156,": "),L156=""),AND(K156=CONCATENATE($D156,": "),L156=0)),"",MAX(J$1:J155)+1),"")</f>
        <v/>
      </c>
      <c r="K156" s="151" t="str">
        <f ca="1">IFERROR(CONCATENATE($D156,": ",INDIRECT(ADDRESS(COUNTIF($D$1:$D156,$D156)+3,COLUMN($AF155),4,1,$D156))),"")</f>
        <v/>
      </c>
      <c r="L156" s="151" t="str">
        <f ca="1">IFERROR(INDIRECT(ADDRESS(COUNTIF($D$1:$D156,$D156)+3,COLUMN($AG155),4,1,$D156)),"")</f>
        <v/>
      </c>
      <c r="M156" s="151"/>
      <c r="N156" s="151"/>
      <c r="O156" s="151" t="str">
        <f t="shared" si="7"/>
        <v>Hinweis 83</v>
      </c>
      <c r="P156" s="151" t="str">
        <f ca="1">IFERROR(IF(OR(AND(Q156="",R156=""),AND(Q156=0,R156=0),AND(Q156=CONCATENATE($D156,": "),R156=""),AND(Q156=CONCATENATE($D156,": "),R156=0)),"",MAX(P$1:P155)+1),"")</f>
        <v/>
      </c>
      <c r="Q156" s="151" t="str">
        <f ca="1">IFERROR(CONCATENATE($D156,": ",INDIRECT(ADDRESS(COUNTIF($D$1:$D156,$D156)+3,COLUMN($AI155),4,1,$D156))),"")</f>
        <v/>
      </c>
      <c r="R156" s="151" t="str">
        <f ca="1">IFERROR(INDIRECT(ADDRESS(COUNTIF($D$1:$D156,$D156)+3,COLUMN($AJ155),4,1,$D156)),"")</f>
        <v/>
      </c>
      <c r="S156" s="151" t="str">
        <f t="shared" si="8"/>
        <v>Abweichung 83</v>
      </c>
      <c r="T156" s="151" t="str">
        <f ca="1">IFERROR(IF(OR(AND(U156="",V156=""),AND(U156=0,V156=0),AND(U156=CONCATENATE($D156,": "),V156=""),AND(U156=CONCATENATE($D156,": "),V156=0)),"",MAX(T$1:T155)+1),"")</f>
        <v/>
      </c>
      <c r="U156" s="151" t="str">
        <f ca="1">IFERROR(CONCATENATE($D156,": ",INDIRECT(ADDRESS(COUNTIF($D$1:$D156,$D156)+3,COLUMN($AL155),4,1,$D156))),"")</f>
        <v/>
      </c>
      <c r="V156" s="151" t="str">
        <f ca="1">IFERROR(INDIRECT(ADDRESS(COUNTIF($D$1:$D156,$D156)+3,COLUMN($AM155),4,1,$D156)),"")</f>
        <v/>
      </c>
    </row>
    <row r="157" spans="4:22" x14ac:dyDescent="0.25">
      <c r="D157" s="151">
        <f t="shared" si="6"/>
        <v>0</v>
      </c>
      <c r="E157" s="151" t="str">
        <f>CONCATENATE("Hinweis ",COUNTIF($D$1:D156,D157)+1)</f>
        <v>Hinweis 84</v>
      </c>
      <c r="F157" s="151" t="str">
        <f ca="1">IFERROR(IF(OR(AND(G157="",H157=""),AND(G157=0,H157=0),AND(G157=CONCATENATE(D157,": "),H157=""),AND(G157=CONCATENATE(D157,": "),H157=0)),"",MAX(F$1:F156)+1),"")</f>
        <v/>
      </c>
      <c r="G157" s="151" t="str">
        <f ca="1">IFERROR(CONCATENATE($D157,": ",INDIRECT(ADDRESS(COUNTIF($D$1:$D157,$D157)+3,COLUMN($AC156),4,1,$D157))),"")</f>
        <v/>
      </c>
      <c r="H157" s="151" t="str">
        <f ca="1">IFERROR(INDIRECT(ADDRESS(COUNTIF($D$1:$D157,$D157)+3,COLUMN($AD156),4,1,$D157)),"")</f>
        <v/>
      </c>
      <c r="I157" s="151" t="str">
        <f>CONCATENATE("Abweichung ",COUNTIF($D$1:D156,D157)+1)</f>
        <v>Abweichung 84</v>
      </c>
      <c r="J157" s="151" t="str">
        <f ca="1">IFERROR(IF(OR(AND(K157="",L157=""),AND(K157=0,L157=0),AND(K157=CONCATENATE($D157,": "),L157=""),AND(K157=CONCATENATE($D157,": "),L157=0)),"",MAX(J$1:J156)+1),"")</f>
        <v/>
      </c>
      <c r="K157" s="151" t="str">
        <f ca="1">IFERROR(CONCATENATE($D157,": ",INDIRECT(ADDRESS(COUNTIF($D$1:$D157,$D157)+3,COLUMN($AF156),4,1,$D157))),"")</f>
        <v/>
      </c>
      <c r="L157" s="151" t="str">
        <f ca="1">IFERROR(INDIRECT(ADDRESS(COUNTIF($D$1:$D157,$D157)+3,COLUMN($AG156),4,1,$D157)),"")</f>
        <v/>
      </c>
      <c r="M157" s="151"/>
      <c r="N157" s="151"/>
      <c r="O157" s="151" t="str">
        <f t="shared" si="7"/>
        <v>Hinweis 84</v>
      </c>
      <c r="P157" s="151" t="str">
        <f ca="1">IFERROR(IF(OR(AND(Q157="",R157=""),AND(Q157=0,R157=0),AND(Q157=CONCATENATE($D157,": "),R157=""),AND(Q157=CONCATENATE($D157,": "),R157=0)),"",MAX(P$1:P156)+1),"")</f>
        <v/>
      </c>
      <c r="Q157" s="151" t="str">
        <f ca="1">IFERROR(CONCATENATE($D157,": ",INDIRECT(ADDRESS(COUNTIF($D$1:$D157,$D157)+3,COLUMN($AI156),4,1,$D157))),"")</f>
        <v/>
      </c>
      <c r="R157" s="151" t="str">
        <f ca="1">IFERROR(INDIRECT(ADDRESS(COUNTIF($D$1:$D157,$D157)+3,COLUMN($AJ156),4,1,$D157)),"")</f>
        <v/>
      </c>
      <c r="S157" s="151" t="str">
        <f t="shared" si="8"/>
        <v>Abweichung 84</v>
      </c>
      <c r="T157" s="151" t="str">
        <f ca="1">IFERROR(IF(OR(AND(U157="",V157=""),AND(U157=0,V157=0),AND(U157=CONCATENATE($D157,": "),V157=""),AND(U157=CONCATENATE($D157,": "),V157=0)),"",MAX(T$1:T156)+1),"")</f>
        <v/>
      </c>
      <c r="U157" s="151" t="str">
        <f ca="1">IFERROR(CONCATENATE($D157,": ",INDIRECT(ADDRESS(COUNTIF($D$1:$D157,$D157)+3,COLUMN($AL156),4,1,$D157))),"")</f>
        <v/>
      </c>
      <c r="V157" s="151" t="str">
        <f ca="1">IFERROR(INDIRECT(ADDRESS(COUNTIF($D$1:$D157,$D157)+3,COLUMN($AM156),4,1,$D157)),"")</f>
        <v/>
      </c>
    </row>
    <row r="158" spans="4:22" x14ac:dyDescent="0.25">
      <c r="D158" s="151">
        <f t="shared" si="6"/>
        <v>0</v>
      </c>
      <c r="E158" s="151" t="str">
        <f>CONCATENATE("Hinweis ",COUNTIF($D$1:D157,D158)+1)</f>
        <v>Hinweis 85</v>
      </c>
      <c r="F158" s="151" t="str">
        <f ca="1">IFERROR(IF(OR(AND(G158="",H158=""),AND(G158=0,H158=0),AND(G158=CONCATENATE(D158,": "),H158=""),AND(G158=CONCATENATE(D158,": "),H158=0)),"",MAX(F$1:F157)+1),"")</f>
        <v/>
      </c>
      <c r="G158" s="151" t="str">
        <f ca="1">IFERROR(CONCATENATE($D158,": ",INDIRECT(ADDRESS(COUNTIF($D$1:$D158,$D158)+3,COLUMN($AC157),4,1,$D158))),"")</f>
        <v/>
      </c>
      <c r="H158" s="151" t="str">
        <f ca="1">IFERROR(INDIRECT(ADDRESS(COUNTIF($D$1:$D158,$D158)+3,COLUMN($AD157),4,1,$D158)),"")</f>
        <v/>
      </c>
      <c r="I158" s="151" t="str">
        <f>CONCATENATE("Abweichung ",COUNTIF($D$1:D157,D158)+1)</f>
        <v>Abweichung 85</v>
      </c>
      <c r="J158" s="151" t="str">
        <f ca="1">IFERROR(IF(OR(AND(K158="",L158=""),AND(K158=0,L158=0),AND(K158=CONCATENATE($D158,": "),L158=""),AND(K158=CONCATENATE($D158,": "),L158=0)),"",MAX(J$1:J157)+1),"")</f>
        <v/>
      </c>
      <c r="K158" s="151" t="str">
        <f ca="1">IFERROR(CONCATENATE($D158,": ",INDIRECT(ADDRESS(COUNTIF($D$1:$D158,$D158)+3,COLUMN($AF157),4,1,$D158))),"")</f>
        <v/>
      </c>
      <c r="L158" s="151" t="str">
        <f ca="1">IFERROR(INDIRECT(ADDRESS(COUNTIF($D$1:$D158,$D158)+3,COLUMN($AG157),4,1,$D158)),"")</f>
        <v/>
      </c>
      <c r="M158" s="151"/>
      <c r="N158" s="151"/>
      <c r="O158" s="151" t="str">
        <f t="shared" si="7"/>
        <v>Hinweis 85</v>
      </c>
      <c r="P158" s="151" t="str">
        <f ca="1">IFERROR(IF(OR(AND(Q158="",R158=""),AND(Q158=0,R158=0),AND(Q158=CONCATENATE($D158,": "),R158=""),AND(Q158=CONCATENATE($D158,": "),R158=0)),"",MAX(P$1:P157)+1),"")</f>
        <v/>
      </c>
      <c r="Q158" s="151" t="str">
        <f ca="1">IFERROR(CONCATENATE($D158,": ",INDIRECT(ADDRESS(COUNTIF($D$1:$D158,$D158)+3,COLUMN($AI157),4,1,$D158))),"")</f>
        <v/>
      </c>
      <c r="R158" s="151" t="str">
        <f ca="1">IFERROR(INDIRECT(ADDRESS(COUNTIF($D$1:$D158,$D158)+3,COLUMN($AJ157),4,1,$D158)),"")</f>
        <v/>
      </c>
      <c r="S158" s="151" t="str">
        <f t="shared" si="8"/>
        <v>Abweichung 85</v>
      </c>
      <c r="T158" s="151" t="str">
        <f ca="1">IFERROR(IF(OR(AND(U158="",V158=""),AND(U158=0,V158=0),AND(U158=CONCATENATE($D158,": "),V158=""),AND(U158=CONCATENATE($D158,": "),V158=0)),"",MAX(T$1:T157)+1),"")</f>
        <v/>
      </c>
      <c r="U158" s="151" t="str">
        <f ca="1">IFERROR(CONCATENATE($D158,": ",INDIRECT(ADDRESS(COUNTIF($D$1:$D158,$D158)+3,COLUMN($AL157),4,1,$D158))),"")</f>
        <v/>
      </c>
      <c r="V158" s="151" t="str">
        <f ca="1">IFERROR(INDIRECT(ADDRESS(COUNTIF($D$1:$D158,$D158)+3,COLUMN($AM157),4,1,$D158)),"")</f>
        <v/>
      </c>
    </row>
    <row r="159" spans="4:22" x14ac:dyDescent="0.25">
      <c r="D159" s="151">
        <f t="shared" si="6"/>
        <v>0</v>
      </c>
      <c r="E159" s="151" t="str">
        <f>CONCATENATE("Hinweis ",COUNTIF($D$1:D158,D159)+1)</f>
        <v>Hinweis 86</v>
      </c>
      <c r="F159" s="151" t="str">
        <f ca="1">IFERROR(IF(OR(AND(G159="",H159=""),AND(G159=0,H159=0),AND(G159=CONCATENATE(D159,": "),H159=""),AND(G159=CONCATENATE(D159,": "),H159=0)),"",MAX(F$1:F158)+1),"")</f>
        <v/>
      </c>
      <c r="G159" s="151" t="str">
        <f ca="1">IFERROR(CONCATENATE($D159,": ",INDIRECT(ADDRESS(COUNTIF($D$1:$D159,$D159)+3,COLUMN($AC158),4,1,$D159))),"")</f>
        <v/>
      </c>
      <c r="H159" s="151" t="str">
        <f ca="1">IFERROR(INDIRECT(ADDRESS(COUNTIF($D$1:$D159,$D159)+3,COLUMN($AD158),4,1,$D159)),"")</f>
        <v/>
      </c>
      <c r="I159" s="151" t="str">
        <f>CONCATENATE("Abweichung ",COUNTIF($D$1:D158,D159)+1)</f>
        <v>Abweichung 86</v>
      </c>
      <c r="J159" s="151" t="str">
        <f ca="1">IFERROR(IF(OR(AND(K159="",L159=""),AND(K159=0,L159=0),AND(K159=CONCATENATE($D159,": "),L159=""),AND(K159=CONCATENATE($D159,": "),L159=0)),"",MAX(J$1:J158)+1),"")</f>
        <v/>
      </c>
      <c r="K159" s="151" t="str">
        <f ca="1">IFERROR(CONCATENATE($D159,": ",INDIRECT(ADDRESS(COUNTIF($D$1:$D159,$D159)+3,COLUMN($AF158),4,1,$D159))),"")</f>
        <v/>
      </c>
      <c r="L159" s="151" t="str">
        <f ca="1">IFERROR(INDIRECT(ADDRESS(COUNTIF($D$1:$D159,$D159)+3,COLUMN($AG158),4,1,$D159)),"")</f>
        <v/>
      </c>
      <c r="M159" s="151"/>
      <c r="N159" s="151"/>
      <c r="O159" s="151" t="str">
        <f t="shared" si="7"/>
        <v>Hinweis 86</v>
      </c>
      <c r="P159" s="151" t="str">
        <f ca="1">IFERROR(IF(OR(AND(Q159="",R159=""),AND(Q159=0,R159=0),AND(Q159=CONCATENATE($D159,": "),R159=""),AND(Q159=CONCATENATE($D159,": "),R159=0)),"",MAX(P$1:P158)+1),"")</f>
        <v/>
      </c>
      <c r="Q159" s="151" t="str">
        <f ca="1">IFERROR(CONCATENATE($D159,": ",INDIRECT(ADDRESS(COUNTIF($D$1:$D159,$D159)+3,COLUMN($AI158),4,1,$D159))),"")</f>
        <v/>
      </c>
      <c r="R159" s="151" t="str">
        <f ca="1">IFERROR(INDIRECT(ADDRESS(COUNTIF($D$1:$D159,$D159)+3,COLUMN($AJ158),4,1,$D159)),"")</f>
        <v/>
      </c>
      <c r="S159" s="151" t="str">
        <f t="shared" si="8"/>
        <v>Abweichung 86</v>
      </c>
      <c r="T159" s="151" t="str">
        <f ca="1">IFERROR(IF(OR(AND(U159="",V159=""),AND(U159=0,V159=0),AND(U159=CONCATENATE($D159,": "),V159=""),AND(U159=CONCATENATE($D159,": "),V159=0)),"",MAX(T$1:T158)+1),"")</f>
        <v/>
      </c>
      <c r="U159" s="151" t="str">
        <f ca="1">IFERROR(CONCATENATE($D159,": ",INDIRECT(ADDRESS(COUNTIF($D$1:$D159,$D159)+3,COLUMN($AL158),4,1,$D159))),"")</f>
        <v/>
      </c>
      <c r="V159" s="151" t="str">
        <f ca="1">IFERROR(INDIRECT(ADDRESS(COUNTIF($D$1:$D159,$D159)+3,COLUMN($AM158),4,1,$D159)),"")</f>
        <v/>
      </c>
    </row>
    <row r="160" spans="4:22" x14ac:dyDescent="0.25">
      <c r="D160" s="151">
        <f t="shared" si="6"/>
        <v>0</v>
      </c>
      <c r="E160" s="151" t="str">
        <f>CONCATENATE("Hinweis ",COUNTIF($D$1:D159,D160)+1)</f>
        <v>Hinweis 87</v>
      </c>
      <c r="F160" s="151" t="str">
        <f ca="1">IFERROR(IF(OR(AND(G160="",H160=""),AND(G160=0,H160=0),AND(G160=CONCATENATE(D160,": "),H160=""),AND(G160=CONCATENATE(D160,": "),H160=0)),"",MAX(F$1:F159)+1),"")</f>
        <v/>
      </c>
      <c r="G160" s="151" t="str">
        <f ca="1">IFERROR(CONCATENATE($D160,": ",INDIRECT(ADDRESS(COUNTIF($D$1:$D160,$D160)+3,COLUMN($AC159),4,1,$D160))),"")</f>
        <v/>
      </c>
      <c r="H160" s="151" t="str">
        <f ca="1">IFERROR(INDIRECT(ADDRESS(COUNTIF($D$1:$D160,$D160)+3,COLUMN($AD159),4,1,$D160)),"")</f>
        <v/>
      </c>
      <c r="I160" s="151" t="str">
        <f>CONCATENATE("Abweichung ",COUNTIF($D$1:D159,D160)+1)</f>
        <v>Abweichung 87</v>
      </c>
      <c r="J160" s="151" t="str">
        <f ca="1">IFERROR(IF(OR(AND(K160="",L160=""),AND(K160=0,L160=0),AND(K160=CONCATENATE($D160,": "),L160=""),AND(K160=CONCATENATE($D160,": "),L160=0)),"",MAX(J$1:J159)+1),"")</f>
        <v/>
      </c>
      <c r="K160" s="151" t="str">
        <f ca="1">IFERROR(CONCATENATE($D160,": ",INDIRECT(ADDRESS(COUNTIF($D$1:$D160,$D160)+3,COLUMN($AF159),4,1,$D160))),"")</f>
        <v/>
      </c>
      <c r="L160" s="151" t="str">
        <f ca="1">IFERROR(INDIRECT(ADDRESS(COUNTIF($D$1:$D160,$D160)+3,COLUMN($AG159),4,1,$D160)),"")</f>
        <v/>
      </c>
      <c r="M160" s="151"/>
      <c r="N160" s="151"/>
      <c r="O160" s="151" t="str">
        <f t="shared" si="7"/>
        <v>Hinweis 87</v>
      </c>
      <c r="P160" s="151" t="str">
        <f ca="1">IFERROR(IF(OR(AND(Q160="",R160=""),AND(Q160=0,R160=0),AND(Q160=CONCATENATE($D160,": "),R160=""),AND(Q160=CONCATENATE($D160,": "),R160=0)),"",MAX(P$1:P159)+1),"")</f>
        <v/>
      </c>
      <c r="Q160" s="151" t="str">
        <f ca="1">IFERROR(CONCATENATE($D160,": ",INDIRECT(ADDRESS(COUNTIF($D$1:$D160,$D160)+3,COLUMN($AI159),4,1,$D160))),"")</f>
        <v/>
      </c>
      <c r="R160" s="151" t="str">
        <f ca="1">IFERROR(INDIRECT(ADDRESS(COUNTIF($D$1:$D160,$D160)+3,COLUMN($AJ159),4,1,$D160)),"")</f>
        <v/>
      </c>
      <c r="S160" s="151" t="str">
        <f t="shared" si="8"/>
        <v>Abweichung 87</v>
      </c>
      <c r="T160" s="151" t="str">
        <f ca="1">IFERROR(IF(OR(AND(U160="",V160=""),AND(U160=0,V160=0),AND(U160=CONCATENATE($D160,": "),V160=""),AND(U160=CONCATENATE($D160,": "),V160=0)),"",MAX(T$1:T159)+1),"")</f>
        <v/>
      </c>
      <c r="U160" s="151" t="str">
        <f ca="1">IFERROR(CONCATENATE($D160,": ",INDIRECT(ADDRESS(COUNTIF($D$1:$D160,$D160)+3,COLUMN($AL159),4,1,$D160))),"")</f>
        <v/>
      </c>
      <c r="V160" s="151" t="str">
        <f ca="1">IFERROR(INDIRECT(ADDRESS(COUNTIF($D$1:$D160,$D160)+3,COLUMN($AM159),4,1,$D160)),"")</f>
        <v/>
      </c>
    </row>
    <row r="161" spans="4:22" x14ac:dyDescent="0.25">
      <c r="D161" s="151">
        <f t="shared" si="6"/>
        <v>0</v>
      </c>
      <c r="E161" s="151" t="str">
        <f>CONCATENATE("Hinweis ",COUNTIF($D$1:D160,D161)+1)</f>
        <v>Hinweis 88</v>
      </c>
      <c r="F161" s="151" t="str">
        <f ca="1">IFERROR(IF(OR(AND(G161="",H161=""),AND(G161=0,H161=0),AND(G161=CONCATENATE(D161,": "),H161=""),AND(G161=CONCATENATE(D161,": "),H161=0)),"",MAX(F$1:F160)+1),"")</f>
        <v/>
      </c>
      <c r="G161" s="151" t="str">
        <f ca="1">IFERROR(CONCATENATE($D161,": ",INDIRECT(ADDRESS(COUNTIF($D$1:$D161,$D161)+3,COLUMN($AC160),4,1,$D161))),"")</f>
        <v/>
      </c>
      <c r="H161" s="151" t="str">
        <f ca="1">IFERROR(INDIRECT(ADDRESS(COUNTIF($D$1:$D161,$D161)+3,COLUMN($AD160),4,1,$D161)),"")</f>
        <v/>
      </c>
      <c r="I161" s="151" t="str">
        <f>CONCATENATE("Abweichung ",COUNTIF($D$1:D160,D161)+1)</f>
        <v>Abweichung 88</v>
      </c>
      <c r="J161" s="151" t="str">
        <f ca="1">IFERROR(IF(OR(AND(K161="",L161=""),AND(K161=0,L161=0),AND(K161=CONCATENATE($D161,": "),L161=""),AND(K161=CONCATENATE($D161,": "),L161=0)),"",MAX(J$1:J160)+1),"")</f>
        <v/>
      </c>
      <c r="K161" s="151" t="str">
        <f ca="1">IFERROR(CONCATENATE($D161,": ",INDIRECT(ADDRESS(COUNTIF($D$1:$D161,$D161)+3,COLUMN($AF160),4,1,$D161))),"")</f>
        <v/>
      </c>
      <c r="L161" s="151" t="str">
        <f ca="1">IFERROR(INDIRECT(ADDRESS(COUNTIF($D$1:$D161,$D161)+3,COLUMN($AG160),4,1,$D161)),"")</f>
        <v/>
      </c>
      <c r="M161" s="151"/>
      <c r="N161" s="151"/>
      <c r="O161" s="151" t="str">
        <f t="shared" si="7"/>
        <v>Hinweis 88</v>
      </c>
      <c r="P161" s="151" t="str">
        <f ca="1">IFERROR(IF(OR(AND(Q161="",R161=""),AND(Q161=0,R161=0),AND(Q161=CONCATENATE($D161,": "),R161=""),AND(Q161=CONCATENATE($D161,": "),R161=0)),"",MAX(P$1:P160)+1),"")</f>
        <v/>
      </c>
      <c r="Q161" s="151" t="str">
        <f ca="1">IFERROR(CONCATENATE($D161,": ",INDIRECT(ADDRESS(COUNTIF($D$1:$D161,$D161)+3,COLUMN($AI160),4,1,$D161))),"")</f>
        <v/>
      </c>
      <c r="R161" s="151" t="str">
        <f ca="1">IFERROR(INDIRECT(ADDRESS(COUNTIF($D$1:$D161,$D161)+3,COLUMN($AJ160),4,1,$D161)),"")</f>
        <v/>
      </c>
      <c r="S161" s="151" t="str">
        <f t="shared" si="8"/>
        <v>Abweichung 88</v>
      </c>
      <c r="T161" s="151" t="str">
        <f ca="1">IFERROR(IF(OR(AND(U161="",V161=""),AND(U161=0,V161=0),AND(U161=CONCATENATE($D161,": "),V161=""),AND(U161=CONCATENATE($D161,": "),V161=0)),"",MAX(T$1:T160)+1),"")</f>
        <v/>
      </c>
      <c r="U161" s="151" t="str">
        <f ca="1">IFERROR(CONCATENATE($D161,": ",INDIRECT(ADDRESS(COUNTIF($D$1:$D161,$D161)+3,COLUMN($AL160),4,1,$D161))),"")</f>
        <v/>
      </c>
      <c r="V161" s="151" t="str">
        <f ca="1">IFERROR(INDIRECT(ADDRESS(COUNTIF($D$1:$D161,$D161)+3,COLUMN($AM160),4,1,$D161)),"")</f>
        <v/>
      </c>
    </row>
    <row r="162" spans="4:22" x14ac:dyDescent="0.25">
      <c r="D162" s="151">
        <f t="shared" si="6"/>
        <v>0</v>
      </c>
      <c r="E162" s="151" t="str">
        <f>CONCATENATE("Hinweis ",COUNTIF($D$1:D161,D162)+1)</f>
        <v>Hinweis 89</v>
      </c>
      <c r="F162" s="151" t="str">
        <f ca="1">IFERROR(IF(OR(AND(G162="",H162=""),AND(G162=0,H162=0),AND(G162=CONCATENATE(D162,": "),H162=""),AND(G162=CONCATENATE(D162,": "),H162=0)),"",MAX(F$1:F161)+1),"")</f>
        <v/>
      </c>
      <c r="G162" s="151" t="str">
        <f ca="1">IFERROR(CONCATENATE($D162,": ",INDIRECT(ADDRESS(COUNTIF($D$1:$D162,$D162)+3,COLUMN($AC161),4,1,$D162))),"")</f>
        <v/>
      </c>
      <c r="H162" s="151" t="str">
        <f ca="1">IFERROR(INDIRECT(ADDRESS(COUNTIF($D$1:$D162,$D162)+3,COLUMN($AD161),4,1,$D162)),"")</f>
        <v/>
      </c>
      <c r="I162" s="151" t="str">
        <f>CONCATENATE("Abweichung ",COUNTIF($D$1:D161,D162)+1)</f>
        <v>Abweichung 89</v>
      </c>
      <c r="J162" s="151" t="str">
        <f ca="1">IFERROR(IF(OR(AND(K162="",L162=""),AND(K162=0,L162=0),AND(K162=CONCATENATE($D162,": "),L162=""),AND(K162=CONCATENATE($D162,": "),L162=0)),"",MAX(J$1:J161)+1),"")</f>
        <v/>
      </c>
      <c r="K162" s="151" t="str">
        <f ca="1">IFERROR(CONCATENATE($D162,": ",INDIRECT(ADDRESS(COUNTIF($D$1:$D162,$D162)+3,COLUMN($AF161),4,1,$D162))),"")</f>
        <v/>
      </c>
      <c r="L162" s="151" t="str">
        <f ca="1">IFERROR(INDIRECT(ADDRESS(COUNTIF($D$1:$D162,$D162)+3,COLUMN($AG161),4,1,$D162)),"")</f>
        <v/>
      </c>
      <c r="M162" s="151"/>
      <c r="N162" s="151"/>
      <c r="O162" s="151" t="str">
        <f t="shared" si="7"/>
        <v>Hinweis 89</v>
      </c>
      <c r="P162" s="151" t="str">
        <f ca="1">IFERROR(IF(OR(AND(Q162="",R162=""),AND(Q162=0,R162=0),AND(Q162=CONCATENATE($D162,": "),R162=""),AND(Q162=CONCATENATE($D162,": "),R162=0)),"",MAX(P$1:P161)+1),"")</f>
        <v/>
      </c>
      <c r="Q162" s="151" t="str">
        <f ca="1">IFERROR(CONCATENATE($D162,": ",INDIRECT(ADDRESS(COUNTIF($D$1:$D162,$D162)+3,COLUMN($AI161),4,1,$D162))),"")</f>
        <v/>
      </c>
      <c r="R162" s="151" t="str">
        <f ca="1">IFERROR(INDIRECT(ADDRESS(COUNTIF($D$1:$D162,$D162)+3,COLUMN($AJ161),4,1,$D162)),"")</f>
        <v/>
      </c>
      <c r="S162" s="151" t="str">
        <f t="shared" si="8"/>
        <v>Abweichung 89</v>
      </c>
      <c r="T162" s="151" t="str">
        <f ca="1">IFERROR(IF(OR(AND(U162="",V162=""),AND(U162=0,V162=0),AND(U162=CONCATENATE($D162,": "),V162=""),AND(U162=CONCATENATE($D162,": "),V162=0)),"",MAX(T$1:T161)+1),"")</f>
        <v/>
      </c>
      <c r="U162" s="151" t="str">
        <f ca="1">IFERROR(CONCATENATE($D162,": ",INDIRECT(ADDRESS(COUNTIF($D$1:$D162,$D162)+3,COLUMN($AL161),4,1,$D162))),"")</f>
        <v/>
      </c>
      <c r="V162" s="151" t="str">
        <f ca="1">IFERROR(INDIRECT(ADDRESS(COUNTIF($D$1:$D162,$D162)+3,COLUMN($AM161),4,1,$D162)),"")</f>
        <v/>
      </c>
    </row>
    <row r="163" spans="4:22" x14ac:dyDescent="0.25">
      <c r="D163" s="151">
        <f t="shared" si="6"/>
        <v>0</v>
      </c>
      <c r="E163" s="151" t="str">
        <f>CONCATENATE("Hinweis ",COUNTIF($D$1:D162,D163)+1)</f>
        <v>Hinweis 90</v>
      </c>
      <c r="F163" s="151" t="str">
        <f ca="1">IFERROR(IF(OR(AND(G163="",H163=""),AND(G163=0,H163=0),AND(G163=CONCATENATE(D163,": "),H163=""),AND(G163=CONCATENATE(D163,": "),H163=0)),"",MAX(F$1:F162)+1),"")</f>
        <v/>
      </c>
      <c r="G163" s="151" t="str">
        <f ca="1">IFERROR(CONCATENATE($D163,": ",INDIRECT(ADDRESS(COUNTIF($D$1:$D163,$D163)+3,COLUMN($AC162),4,1,$D163))),"")</f>
        <v/>
      </c>
      <c r="H163" s="151" t="str">
        <f ca="1">IFERROR(INDIRECT(ADDRESS(COUNTIF($D$1:$D163,$D163)+3,COLUMN($AD162),4,1,$D163)),"")</f>
        <v/>
      </c>
      <c r="I163" s="151" t="str">
        <f>CONCATENATE("Abweichung ",COUNTIF($D$1:D162,D163)+1)</f>
        <v>Abweichung 90</v>
      </c>
      <c r="J163" s="151" t="str">
        <f ca="1">IFERROR(IF(OR(AND(K163="",L163=""),AND(K163=0,L163=0),AND(K163=CONCATENATE($D163,": "),L163=""),AND(K163=CONCATENATE($D163,": "),L163=0)),"",MAX(J$1:J162)+1),"")</f>
        <v/>
      </c>
      <c r="K163" s="151" t="str">
        <f ca="1">IFERROR(CONCATENATE($D163,": ",INDIRECT(ADDRESS(COUNTIF($D$1:$D163,$D163)+3,COLUMN($AF162),4,1,$D163))),"")</f>
        <v/>
      </c>
      <c r="L163" s="151" t="str">
        <f ca="1">IFERROR(INDIRECT(ADDRESS(COUNTIF($D$1:$D163,$D163)+3,COLUMN($AG162),4,1,$D163)),"")</f>
        <v/>
      </c>
      <c r="M163" s="151"/>
      <c r="N163" s="151"/>
      <c r="O163" s="151" t="str">
        <f t="shared" si="7"/>
        <v>Hinweis 90</v>
      </c>
      <c r="P163" s="151" t="str">
        <f ca="1">IFERROR(IF(OR(AND(Q163="",R163=""),AND(Q163=0,R163=0),AND(Q163=CONCATENATE($D163,": "),R163=""),AND(Q163=CONCATENATE($D163,": "),R163=0)),"",MAX(P$1:P162)+1),"")</f>
        <v/>
      </c>
      <c r="Q163" s="151" t="str">
        <f ca="1">IFERROR(CONCATENATE($D163,": ",INDIRECT(ADDRESS(COUNTIF($D$1:$D163,$D163)+3,COLUMN($AI162),4,1,$D163))),"")</f>
        <v/>
      </c>
      <c r="R163" s="151" t="str">
        <f ca="1">IFERROR(INDIRECT(ADDRESS(COUNTIF($D$1:$D163,$D163)+3,COLUMN($AJ162),4,1,$D163)),"")</f>
        <v/>
      </c>
      <c r="S163" s="151" t="str">
        <f t="shared" si="8"/>
        <v>Abweichung 90</v>
      </c>
      <c r="T163" s="151" t="str">
        <f ca="1">IFERROR(IF(OR(AND(U163="",V163=""),AND(U163=0,V163=0),AND(U163=CONCATENATE($D163,": "),V163=""),AND(U163=CONCATENATE($D163,": "),V163=0)),"",MAX(T$1:T162)+1),"")</f>
        <v/>
      </c>
      <c r="U163" s="151" t="str">
        <f ca="1">IFERROR(CONCATENATE($D163,": ",INDIRECT(ADDRESS(COUNTIF($D$1:$D163,$D163)+3,COLUMN($AL162),4,1,$D163))),"")</f>
        <v/>
      </c>
      <c r="V163" s="151" t="str">
        <f ca="1">IFERROR(INDIRECT(ADDRESS(COUNTIF($D$1:$D163,$D163)+3,COLUMN($AM162),4,1,$D163)),"")</f>
        <v/>
      </c>
    </row>
    <row r="164" spans="4:22" x14ac:dyDescent="0.25">
      <c r="D164" s="151">
        <f t="shared" si="6"/>
        <v>0</v>
      </c>
      <c r="E164" s="151" t="str">
        <f>CONCATENATE("Hinweis ",COUNTIF($D$1:D163,D164)+1)</f>
        <v>Hinweis 91</v>
      </c>
      <c r="F164" s="151" t="str">
        <f ca="1">IFERROR(IF(OR(AND(G164="",H164=""),AND(G164=0,H164=0),AND(G164=CONCATENATE(D164,": "),H164=""),AND(G164=CONCATENATE(D164,": "),H164=0)),"",MAX(F$1:F163)+1),"")</f>
        <v/>
      </c>
      <c r="G164" s="151" t="str">
        <f ca="1">IFERROR(CONCATENATE($D164,": ",INDIRECT(ADDRESS(COUNTIF($D$1:$D164,$D164)+3,COLUMN($AC163),4,1,$D164))),"")</f>
        <v/>
      </c>
      <c r="H164" s="151" t="str">
        <f ca="1">IFERROR(INDIRECT(ADDRESS(COUNTIF($D$1:$D164,$D164)+3,COLUMN($AD163),4,1,$D164)),"")</f>
        <v/>
      </c>
      <c r="I164" s="151" t="str">
        <f>CONCATENATE("Abweichung ",COUNTIF($D$1:D163,D164)+1)</f>
        <v>Abweichung 91</v>
      </c>
      <c r="J164" s="151" t="str">
        <f ca="1">IFERROR(IF(OR(AND(K164="",L164=""),AND(K164=0,L164=0),AND(K164=CONCATENATE($D164,": "),L164=""),AND(K164=CONCATENATE($D164,": "),L164=0)),"",MAX(J$1:J163)+1),"")</f>
        <v/>
      </c>
      <c r="K164" s="151" t="str">
        <f ca="1">IFERROR(CONCATENATE($D164,": ",INDIRECT(ADDRESS(COUNTIF($D$1:$D164,$D164)+3,COLUMN($AF163),4,1,$D164))),"")</f>
        <v/>
      </c>
      <c r="L164" s="151" t="str">
        <f ca="1">IFERROR(INDIRECT(ADDRESS(COUNTIF($D$1:$D164,$D164)+3,COLUMN($AG163),4,1,$D164)),"")</f>
        <v/>
      </c>
      <c r="M164" s="151"/>
      <c r="N164" s="151"/>
      <c r="O164" s="151" t="str">
        <f t="shared" si="7"/>
        <v>Hinweis 91</v>
      </c>
      <c r="P164" s="151" t="str">
        <f ca="1">IFERROR(IF(OR(AND(Q164="",R164=""),AND(Q164=0,R164=0),AND(Q164=CONCATENATE($D164,": "),R164=""),AND(Q164=CONCATENATE($D164,": "),R164=0)),"",MAX(P$1:P163)+1),"")</f>
        <v/>
      </c>
      <c r="Q164" s="151" t="str">
        <f ca="1">IFERROR(CONCATENATE($D164,": ",INDIRECT(ADDRESS(COUNTIF($D$1:$D164,$D164)+3,COLUMN($AI163),4,1,$D164))),"")</f>
        <v/>
      </c>
      <c r="R164" s="151" t="str">
        <f ca="1">IFERROR(INDIRECT(ADDRESS(COUNTIF($D$1:$D164,$D164)+3,COLUMN($AJ163),4,1,$D164)),"")</f>
        <v/>
      </c>
      <c r="S164" s="151" t="str">
        <f t="shared" si="8"/>
        <v>Abweichung 91</v>
      </c>
      <c r="T164" s="151" t="str">
        <f ca="1">IFERROR(IF(OR(AND(U164="",V164=""),AND(U164=0,V164=0),AND(U164=CONCATENATE($D164,": "),V164=""),AND(U164=CONCATENATE($D164,": "),V164=0)),"",MAX(T$1:T163)+1),"")</f>
        <v/>
      </c>
      <c r="U164" s="151" t="str">
        <f ca="1">IFERROR(CONCATENATE($D164,": ",INDIRECT(ADDRESS(COUNTIF($D$1:$D164,$D164)+3,COLUMN($AL163),4,1,$D164))),"")</f>
        <v/>
      </c>
      <c r="V164" s="151" t="str">
        <f ca="1">IFERROR(INDIRECT(ADDRESS(COUNTIF($D$1:$D164,$D164)+3,COLUMN($AM163),4,1,$D164)),"")</f>
        <v/>
      </c>
    </row>
    <row r="165" spans="4:22" x14ac:dyDescent="0.25">
      <c r="D165" s="151">
        <f t="shared" si="6"/>
        <v>0</v>
      </c>
      <c r="E165" s="151" t="str">
        <f>CONCATENATE("Hinweis ",COUNTIF($D$1:D164,D165)+1)</f>
        <v>Hinweis 92</v>
      </c>
      <c r="F165" s="151" t="str">
        <f ca="1">IFERROR(IF(OR(AND(G165="",H165=""),AND(G165=0,H165=0),AND(G165=CONCATENATE(D165,": "),H165=""),AND(G165=CONCATENATE(D165,": "),H165=0)),"",MAX(F$1:F164)+1),"")</f>
        <v/>
      </c>
      <c r="G165" s="151" t="str">
        <f ca="1">IFERROR(CONCATENATE($D165,": ",INDIRECT(ADDRESS(COUNTIF($D$1:$D165,$D165)+3,COLUMN($AC164),4,1,$D165))),"")</f>
        <v/>
      </c>
      <c r="H165" s="151" t="str">
        <f ca="1">IFERROR(INDIRECT(ADDRESS(COUNTIF($D$1:$D165,$D165)+3,COLUMN($AD164),4,1,$D165)),"")</f>
        <v/>
      </c>
      <c r="I165" s="151" t="str">
        <f>CONCATENATE("Abweichung ",COUNTIF($D$1:D164,D165)+1)</f>
        <v>Abweichung 92</v>
      </c>
      <c r="J165" s="151" t="str">
        <f ca="1">IFERROR(IF(OR(AND(K165="",L165=""),AND(K165=0,L165=0),AND(K165=CONCATENATE($D165,": "),L165=""),AND(K165=CONCATENATE($D165,": "),L165=0)),"",MAX(J$1:J164)+1),"")</f>
        <v/>
      </c>
      <c r="K165" s="151" t="str">
        <f ca="1">IFERROR(CONCATENATE($D165,": ",INDIRECT(ADDRESS(COUNTIF($D$1:$D165,$D165)+3,COLUMN($AF164),4,1,$D165))),"")</f>
        <v/>
      </c>
      <c r="L165" s="151" t="str">
        <f ca="1">IFERROR(INDIRECT(ADDRESS(COUNTIF($D$1:$D165,$D165)+3,COLUMN($AG164),4,1,$D165)),"")</f>
        <v/>
      </c>
      <c r="M165" s="151"/>
      <c r="N165" s="151"/>
      <c r="O165" s="151" t="str">
        <f t="shared" si="7"/>
        <v>Hinweis 92</v>
      </c>
      <c r="P165" s="151" t="str">
        <f ca="1">IFERROR(IF(OR(AND(Q165="",R165=""),AND(Q165=0,R165=0),AND(Q165=CONCATENATE($D165,": "),R165=""),AND(Q165=CONCATENATE($D165,": "),R165=0)),"",MAX(P$1:P164)+1),"")</f>
        <v/>
      </c>
      <c r="Q165" s="151" t="str">
        <f ca="1">IFERROR(CONCATENATE($D165,": ",INDIRECT(ADDRESS(COUNTIF($D$1:$D165,$D165)+3,COLUMN($AI164),4,1,$D165))),"")</f>
        <v/>
      </c>
      <c r="R165" s="151" t="str">
        <f ca="1">IFERROR(INDIRECT(ADDRESS(COUNTIF($D$1:$D165,$D165)+3,COLUMN($AJ164),4,1,$D165)),"")</f>
        <v/>
      </c>
      <c r="S165" s="151" t="str">
        <f t="shared" si="8"/>
        <v>Abweichung 92</v>
      </c>
      <c r="T165" s="151" t="str">
        <f ca="1">IFERROR(IF(OR(AND(U165="",V165=""),AND(U165=0,V165=0),AND(U165=CONCATENATE($D165,": "),V165=""),AND(U165=CONCATENATE($D165,": "),V165=0)),"",MAX(T$1:T164)+1),"")</f>
        <v/>
      </c>
      <c r="U165" s="151" t="str">
        <f ca="1">IFERROR(CONCATENATE($D165,": ",INDIRECT(ADDRESS(COUNTIF($D$1:$D165,$D165)+3,COLUMN($AL164),4,1,$D165))),"")</f>
        <v/>
      </c>
      <c r="V165" s="151" t="str">
        <f ca="1">IFERROR(INDIRECT(ADDRESS(COUNTIF($D$1:$D165,$D165)+3,COLUMN($AM164),4,1,$D165)),"")</f>
        <v/>
      </c>
    </row>
    <row r="166" spans="4:22" x14ac:dyDescent="0.25">
      <c r="D166" s="151">
        <f t="shared" si="6"/>
        <v>0</v>
      </c>
      <c r="E166" s="151" t="str">
        <f>CONCATENATE("Hinweis ",COUNTIF($D$1:D165,D166)+1)</f>
        <v>Hinweis 93</v>
      </c>
      <c r="F166" s="151" t="str">
        <f ca="1">IFERROR(IF(OR(AND(G166="",H166=""),AND(G166=0,H166=0),AND(G166=CONCATENATE(D166,": "),H166=""),AND(G166=CONCATENATE(D166,": "),H166=0)),"",MAX(F$1:F165)+1),"")</f>
        <v/>
      </c>
      <c r="G166" s="151" t="str">
        <f ca="1">IFERROR(CONCATENATE($D166,": ",INDIRECT(ADDRESS(COUNTIF($D$1:$D166,$D166)+3,COLUMN($AC165),4,1,$D166))),"")</f>
        <v/>
      </c>
      <c r="H166" s="151" t="str">
        <f ca="1">IFERROR(INDIRECT(ADDRESS(COUNTIF($D$1:$D166,$D166)+3,COLUMN($AD165),4,1,$D166)),"")</f>
        <v/>
      </c>
      <c r="I166" s="151" t="str">
        <f>CONCATENATE("Abweichung ",COUNTIF($D$1:D165,D166)+1)</f>
        <v>Abweichung 93</v>
      </c>
      <c r="J166" s="151" t="str">
        <f ca="1">IFERROR(IF(OR(AND(K166="",L166=""),AND(K166=0,L166=0),AND(K166=CONCATENATE($D166,": "),L166=""),AND(K166=CONCATENATE($D166,": "),L166=0)),"",MAX(J$1:J165)+1),"")</f>
        <v/>
      </c>
      <c r="K166" s="151" t="str">
        <f ca="1">IFERROR(CONCATENATE($D166,": ",INDIRECT(ADDRESS(COUNTIF($D$1:$D166,$D166)+3,COLUMN($AF165),4,1,$D166))),"")</f>
        <v/>
      </c>
      <c r="L166" s="151" t="str">
        <f ca="1">IFERROR(INDIRECT(ADDRESS(COUNTIF($D$1:$D166,$D166)+3,COLUMN($AG165),4,1,$D166)),"")</f>
        <v/>
      </c>
      <c r="M166" s="151"/>
      <c r="N166" s="151"/>
      <c r="O166" s="151" t="str">
        <f t="shared" si="7"/>
        <v>Hinweis 93</v>
      </c>
      <c r="P166" s="151" t="str">
        <f ca="1">IFERROR(IF(OR(AND(Q166="",R166=""),AND(Q166=0,R166=0),AND(Q166=CONCATENATE($D166,": "),R166=""),AND(Q166=CONCATENATE($D166,": "),R166=0)),"",MAX(P$1:P165)+1),"")</f>
        <v/>
      </c>
      <c r="Q166" s="151" t="str">
        <f ca="1">IFERROR(CONCATENATE($D166,": ",INDIRECT(ADDRESS(COUNTIF($D$1:$D166,$D166)+3,COLUMN($AI165),4,1,$D166))),"")</f>
        <v/>
      </c>
      <c r="R166" s="151" t="str">
        <f ca="1">IFERROR(INDIRECT(ADDRESS(COUNTIF($D$1:$D166,$D166)+3,COLUMN($AJ165),4,1,$D166)),"")</f>
        <v/>
      </c>
      <c r="S166" s="151" t="str">
        <f t="shared" si="8"/>
        <v>Abweichung 93</v>
      </c>
      <c r="T166" s="151" t="str">
        <f ca="1">IFERROR(IF(OR(AND(U166="",V166=""),AND(U166=0,V166=0),AND(U166=CONCATENATE($D166,": "),V166=""),AND(U166=CONCATENATE($D166,": "),V166=0)),"",MAX(T$1:T165)+1),"")</f>
        <v/>
      </c>
      <c r="U166" s="151" t="str">
        <f ca="1">IFERROR(CONCATENATE($D166,": ",INDIRECT(ADDRESS(COUNTIF($D$1:$D166,$D166)+3,COLUMN($AL165),4,1,$D166))),"")</f>
        <v/>
      </c>
      <c r="V166" s="151" t="str">
        <f ca="1">IFERROR(INDIRECT(ADDRESS(COUNTIF($D$1:$D166,$D166)+3,COLUMN($AM165),4,1,$D166)),"")</f>
        <v/>
      </c>
    </row>
    <row r="167" spans="4:22" x14ac:dyDescent="0.25">
      <c r="D167" s="151">
        <f t="shared" si="6"/>
        <v>0</v>
      </c>
      <c r="E167" s="151" t="str">
        <f>CONCATENATE("Hinweis ",COUNTIF($D$1:D166,D167)+1)</f>
        <v>Hinweis 94</v>
      </c>
      <c r="F167" s="151" t="str">
        <f ca="1">IFERROR(IF(OR(AND(G167="",H167=""),AND(G167=0,H167=0),AND(G167=CONCATENATE(D167,": "),H167=""),AND(G167=CONCATENATE(D167,": "),H167=0)),"",MAX(F$1:F166)+1),"")</f>
        <v/>
      </c>
      <c r="G167" s="151" t="str">
        <f ca="1">IFERROR(CONCATENATE($D167,": ",INDIRECT(ADDRESS(COUNTIF($D$1:$D167,$D167)+3,COLUMN($AC166),4,1,$D167))),"")</f>
        <v/>
      </c>
      <c r="H167" s="151" t="str">
        <f ca="1">IFERROR(INDIRECT(ADDRESS(COUNTIF($D$1:$D167,$D167)+3,COLUMN($AD166),4,1,$D167)),"")</f>
        <v/>
      </c>
      <c r="I167" s="151" t="str">
        <f>CONCATENATE("Abweichung ",COUNTIF($D$1:D166,D167)+1)</f>
        <v>Abweichung 94</v>
      </c>
      <c r="J167" s="151" t="str">
        <f ca="1">IFERROR(IF(OR(AND(K167="",L167=""),AND(K167=0,L167=0),AND(K167=CONCATENATE($D167,": "),L167=""),AND(K167=CONCATENATE($D167,": "),L167=0)),"",MAX(J$1:J166)+1),"")</f>
        <v/>
      </c>
      <c r="K167" s="151" t="str">
        <f ca="1">IFERROR(CONCATENATE($D167,": ",INDIRECT(ADDRESS(COUNTIF($D$1:$D167,$D167)+3,COLUMN($AF166),4,1,$D167))),"")</f>
        <v/>
      </c>
      <c r="L167" s="151" t="str">
        <f ca="1">IFERROR(INDIRECT(ADDRESS(COUNTIF($D$1:$D167,$D167)+3,COLUMN($AG166),4,1,$D167)),"")</f>
        <v/>
      </c>
      <c r="M167" s="151"/>
      <c r="N167" s="151"/>
      <c r="O167" s="151" t="str">
        <f t="shared" si="7"/>
        <v>Hinweis 94</v>
      </c>
      <c r="P167" s="151" t="str">
        <f ca="1">IFERROR(IF(OR(AND(Q167="",R167=""),AND(Q167=0,R167=0),AND(Q167=CONCATENATE($D167,": "),R167=""),AND(Q167=CONCATENATE($D167,": "),R167=0)),"",MAX(P$1:P166)+1),"")</f>
        <v/>
      </c>
      <c r="Q167" s="151" t="str">
        <f ca="1">IFERROR(CONCATENATE($D167,": ",INDIRECT(ADDRESS(COUNTIF($D$1:$D167,$D167)+3,COLUMN($AI166),4,1,$D167))),"")</f>
        <v/>
      </c>
      <c r="R167" s="151" t="str">
        <f ca="1">IFERROR(INDIRECT(ADDRESS(COUNTIF($D$1:$D167,$D167)+3,COLUMN($AJ166),4,1,$D167)),"")</f>
        <v/>
      </c>
      <c r="S167" s="151" t="str">
        <f t="shared" si="8"/>
        <v>Abweichung 94</v>
      </c>
      <c r="T167" s="151" t="str">
        <f ca="1">IFERROR(IF(OR(AND(U167="",V167=""),AND(U167=0,V167=0),AND(U167=CONCATENATE($D167,": "),V167=""),AND(U167=CONCATENATE($D167,": "),V167=0)),"",MAX(T$1:T166)+1),"")</f>
        <v/>
      </c>
      <c r="U167" s="151" t="str">
        <f ca="1">IFERROR(CONCATENATE($D167,": ",INDIRECT(ADDRESS(COUNTIF($D$1:$D167,$D167)+3,COLUMN($AL166),4,1,$D167))),"")</f>
        <v/>
      </c>
      <c r="V167" s="151" t="str">
        <f ca="1">IFERROR(INDIRECT(ADDRESS(COUNTIF($D$1:$D167,$D167)+3,COLUMN($AM166),4,1,$D167)),"")</f>
        <v/>
      </c>
    </row>
    <row r="168" spans="4:22" x14ac:dyDescent="0.25">
      <c r="D168" s="151">
        <f t="shared" si="6"/>
        <v>0</v>
      </c>
      <c r="E168" s="151" t="str">
        <f>CONCATENATE("Hinweis ",COUNTIF($D$1:D167,D168)+1)</f>
        <v>Hinweis 95</v>
      </c>
      <c r="F168" s="151" t="str">
        <f ca="1">IFERROR(IF(OR(AND(G168="",H168=""),AND(G168=0,H168=0),AND(G168=CONCATENATE(D168,": "),H168=""),AND(G168=CONCATENATE(D168,": "),H168=0)),"",MAX(F$1:F167)+1),"")</f>
        <v/>
      </c>
      <c r="G168" s="151" t="str">
        <f ca="1">IFERROR(CONCATENATE($D168,": ",INDIRECT(ADDRESS(COUNTIF($D$1:$D168,$D168)+3,COLUMN($AC167),4,1,$D168))),"")</f>
        <v/>
      </c>
      <c r="H168" s="151" t="str">
        <f ca="1">IFERROR(INDIRECT(ADDRESS(COUNTIF($D$1:$D168,$D168)+3,COLUMN($AD167),4,1,$D168)),"")</f>
        <v/>
      </c>
      <c r="I168" s="151" t="str">
        <f>CONCATENATE("Abweichung ",COUNTIF($D$1:D167,D168)+1)</f>
        <v>Abweichung 95</v>
      </c>
      <c r="J168" s="151" t="str">
        <f ca="1">IFERROR(IF(OR(AND(K168="",L168=""),AND(K168=0,L168=0),AND(K168=CONCATENATE($D168,": "),L168=""),AND(K168=CONCATENATE($D168,": "),L168=0)),"",MAX(J$1:J167)+1),"")</f>
        <v/>
      </c>
      <c r="K168" s="151" t="str">
        <f ca="1">IFERROR(CONCATENATE($D168,": ",INDIRECT(ADDRESS(COUNTIF($D$1:$D168,$D168)+3,COLUMN($AF167),4,1,$D168))),"")</f>
        <v/>
      </c>
      <c r="L168" s="151" t="str">
        <f ca="1">IFERROR(INDIRECT(ADDRESS(COUNTIF($D$1:$D168,$D168)+3,COLUMN($AG167),4,1,$D168)),"")</f>
        <v/>
      </c>
      <c r="M168" s="151"/>
      <c r="N168" s="151"/>
      <c r="O168" s="151" t="str">
        <f t="shared" si="7"/>
        <v>Hinweis 95</v>
      </c>
      <c r="P168" s="151" t="str">
        <f ca="1">IFERROR(IF(OR(AND(Q168="",R168=""),AND(Q168=0,R168=0),AND(Q168=CONCATENATE($D168,": "),R168=""),AND(Q168=CONCATENATE($D168,": "),R168=0)),"",MAX(P$1:P167)+1),"")</f>
        <v/>
      </c>
      <c r="Q168" s="151" t="str">
        <f ca="1">IFERROR(CONCATENATE($D168,": ",INDIRECT(ADDRESS(COUNTIF($D$1:$D168,$D168)+3,COLUMN($AI167),4,1,$D168))),"")</f>
        <v/>
      </c>
      <c r="R168" s="151" t="str">
        <f ca="1">IFERROR(INDIRECT(ADDRESS(COUNTIF($D$1:$D168,$D168)+3,COLUMN($AJ167),4,1,$D168)),"")</f>
        <v/>
      </c>
      <c r="S168" s="151" t="str">
        <f t="shared" si="8"/>
        <v>Abweichung 95</v>
      </c>
      <c r="T168" s="151" t="str">
        <f ca="1">IFERROR(IF(OR(AND(U168="",V168=""),AND(U168=0,V168=0),AND(U168=CONCATENATE($D168,": "),V168=""),AND(U168=CONCATENATE($D168,": "),V168=0)),"",MAX(T$1:T167)+1),"")</f>
        <v/>
      </c>
      <c r="U168" s="151" t="str">
        <f ca="1">IFERROR(CONCATENATE($D168,": ",INDIRECT(ADDRESS(COUNTIF($D$1:$D168,$D168)+3,COLUMN($AL167),4,1,$D168))),"")</f>
        <v/>
      </c>
      <c r="V168" s="151" t="str">
        <f ca="1">IFERROR(INDIRECT(ADDRESS(COUNTIF($D$1:$D168,$D168)+3,COLUMN($AM167),4,1,$D168)),"")</f>
        <v/>
      </c>
    </row>
    <row r="169" spans="4:22" x14ac:dyDescent="0.25">
      <c r="D169" s="151">
        <f t="shared" si="6"/>
        <v>0</v>
      </c>
      <c r="E169" s="151" t="str">
        <f>CONCATENATE("Hinweis ",COUNTIF($D$1:D168,D169)+1)</f>
        <v>Hinweis 96</v>
      </c>
      <c r="F169" s="151" t="str">
        <f ca="1">IFERROR(IF(OR(AND(G169="",H169=""),AND(G169=0,H169=0),AND(G169=CONCATENATE(D169,": "),H169=""),AND(G169=CONCATENATE(D169,": "),H169=0)),"",MAX(F$1:F168)+1),"")</f>
        <v/>
      </c>
      <c r="G169" s="151" t="str">
        <f ca="1">IFERROR(CONCATENATE($D169,": ",INDIRECT(ADDRESS(COUNTIF($D$1:$D169,$D169)+3,COLUMN($AC168),4,1,$D169))),"")</f>
        <v/>
      </c>
      <c r="H169" s="151" t="str">
        <f ca="1">IFERROR(INDIRECT(ADDRESS(COUNTIF($D$1:$D169,$D169)+3,COLUMN($AD168),4,1,$D169)),"")</f>
        <v/>
      </c>
      <c r="I169" s="151" t="str">
        <f>CONCATENATE("Abweichung ",COUNTIF($D$1:D168,D169)+1)</f>
        <v>Abweichung 96</v>
      </c>
      <c r="J169" s="151" t="str">
        <f ca="1">IFERROR(IF(OR(AND(K169="",L169=""),AND(K169=0,L169=0),AND(K169=CONCATENATE($D169,": "),L169=""),AND(K169=CONCATENATE($D169,": "),L169=0)),"",MAX(J$1:J168)+1),"")</f>
        <v/>
      </c>
      <c r="K169" s="151" t="str">
        <f ca="1">IFERROR(CONCATENATE($D169,": ",INDIRECT(ADDRESS(COUNTIF($D$1:$D169,$D169)+3,COLUMN($AF168),4,1,$D169))),"")</f>
        <v/>
      </c>
      <c r="L169" s="151" t="str">
        <f ca="1">IFERROR(INDIRECT(ADDRESS(COUNTIF($D$1:$D169,$D169)+3,COLUMN($AG168),4,1,$D169)),"")</f>
        <v/>
      </c>
      <c r="M169" s="151"/>
      <c r="N169" s="151"/>
      <c r="O169" s="151" t="str">
        <f t="shared" si="7"/>
        <v>Hinweis 96</v>
      </c>
      <c r="P169" s="151" t="str">
        <f ca="1">IFERROR(IF(OR(AND(Q169="",R169=""),AND(Q169=0,R169=0),AND(Q169=CONCATENATE($D169,": "),R169=""),AND(Q169=CONCATENATE($D169,": "),R169=0)),"",MAX(P$1:P168)+1),"")</f>
        <v/>
      </c>
      <c r="Q169" s="151" t="str">
        <f ca="1">IFERROR(CONCATENATE($D169,": ",INDIRECT(ADDRESS(COUNTIF($D$1:$D169,$D169)+3,COLUMN($AI168),4,1,$D169))),"")</f>
        <v/>
      </c>
      <c r="R169" s="151" t="str">
        <f ca="1">IFERROR(INDIRECT(ADDRESS(COUNTIF($D$1:$D169,$D169)+3,COLUMN($AJ168),4,1,$D169)),"")</f>
        <v/>
      </c>
      <c r="S169" s="151" t="str">
        <f t="shared" si="8"/>
        <v>Abweichung 96</v>
      </c>
      <c r="T169" s="151" t="str">
        <f ca="1">IFERROR(IF(OR(AND(U169="",V169=""),AND(U169=0,V169=0),AND(U169=CONCATENATE($D169,": "),V169=""),AND(U169=CONCATENATE($D169,": "),V169=0)),"",MAX(T$1:T168)+1),"")</f>
        <v/>
      </c>
      <c r="U169" s="151" t="str">
        <f ca="1">IFERROR(CONCATENATE($D169,": ",INDIRECT(ADDRESS(COUNTIF($D$1:$D169,$D169)+3,COLUMN($AL168),4,1,$D169))),"")</f>
        <v/>
      </c>
      <c r="V169" s="151" t="str">
        <f ca="1">IFERROR(INDIRECT(ADDRESS(COUNTIF($D$1:$D169,$D169)+3,COLUMN($AM168),4,1,$D169)),"")</f>
        <v/>
      </c>
    </row>
    <row r="170" spans="4:22" x14ac:dyDescent="0.25">
      <c r="D170" s="151">
        <f t="shared" si="6"/>
        <v>0</v>
      </c>
      <c r="E170" s="151" t="str">
        <f>CONCATENATE("Hinweis ",COUNTIF($D$1:D169,D170)+1)</f>
        <v>Hinweis 97</v>
      </c>
      <c r="F170" s="151" t="str">
        <f ca="1">IFERROR(IF(OR(AND(G170="",H170=""),AND(G170=0,H170=0),AND(G170=CONCATENATE(D170,": "),H170=""),AND(G170=CONCATENATE(D170,": "),H170=0)),"",MAX(F$1:F169)+1),"")</f>
        <v/>
      </c>
      <c r="G170" s="151" t="str">
        <f ca="1">IFERROR(CONCATENATE($D170,": ",INDIRECT(ADDRESS(COUNTIF($D$1:$D170,$D170)+3,COLUMN($AC169),4,1,$D170))),"")</f>
        <v/>
      </c>
      <c r="H170" s="151" t="str">
        <f ca="1">IFERROR(INDIRECT(ADDRESS(COUNTIF($D$1:$D170,$D170)+3,COLUMN($AD169),4,1,$D170)),"")</f>
        <v/>
      </c>
      <c r="I170" s="151" t="str">
        <f>CONCATENATE("Abweichung ",COUNTIF($D$1:D169,D170)+1)</f>
        <v>Abweichung 97</v>
      </c>
      <c r="J170" s="151" t="str">
        <f ca="1">IFERROR(IF(OR(AND(K170="",L170=""),AND(K170=0,L170=0),AND(K170=CONCATENATE($D170,": "),L170=""),AND(K170=CONCATENATE($D170,": "),L170=0)),"",MAX(J$1:J169)+1),"")</f>
        <v/>
      </c>
      <c r="K170" s="151" t="str">
        <f ca="1">IFERROR(CONCATENATE($D170,": ",INDIRECT(ADDRESS(COUNTIF($D$1:$D170,$D170)+3,COLUMN($AF169),4,1,$D170))),"")</f>
        <v/>
      </c>
      <c r="L170" s="151" t="str">
        <f ca="1">IFERROR(INDIRECT(ADDRESS(COUNTIF($D$1:$D170,$D170)+3,COLUMN($AG169),4,1,$D170)),"")</f>
        <v/>
      </c>
      <c r="M170" s="151"/>
      <c r="N170" s="151"/>
      <c r="O170" s="151" t="str">
        <f t="shared" si="7"/>
        <v>Hinweis 97</v>
      </c>
      <c r="P170" s="151" t="str">
        <f ca="1">IFERROR(IF(OR(AND(Q170="",R170=""),AND(Q170=0,R170=0),AND(Q170=CONCATENATE($D170,": "),R170=""),AND(Q170=CONCATENATE($D170,": "),R170=0)),"",MAX(P$1:P169)+1),"")</f>
        <v/>
      </c>
      <c r="Q170" s="151" t="str">
        <f ca="1">IFERROR(CONCATENATE($D170,": ",INDIRECT(ADDRESS(COUNTIF($D$1:$D170,$D170)+3,COLUMN($AI169),4,1,$D170))),"")</f>
        <v/>
      </c>
      <c r="R170" s="151" t="str">
        <f ca="1">IFERROR(INDIRECT(ADDRESS(COUNTIF($D$1:$D170,$D170)+3,COLUMN($AJ169),4,1,$D170)),"")</f>
        <v/>
      </c>
      <c r="S170" s="151" t="str">
        <f t="shared" si="8"/>
        <v>Abweichung 97</v>
      </c>
      <c r="T170" s="151" t="str">
        <f ca="1">IFERROR(IF(OR(AND(U170="",V170=""),AND(U170=0,V170=0),AND(U170=CONCATENATE($D170,": "),V170=""),AND(U170=CONCATENATE($D170,": "),V170=0)),"",MAX(T$1:T169)+1),"")</f>
        <v/>
      </c>
      <c r="U170" s="151" t="str">
        <f ca="1">IFERROR(CONCATENATE($D170,": ",INDIRECT(ADDRESS(COUNTIF($D$1:$D170,$D170)+3,COLUMN($AL169),4,1,$D170))),"")</f>
        <v/>
      </c>
      <c r="V170" s="151" t="str">
        <f ca="1">IFERROR(INDIRECT(ADDRESS(COUNTIF($D$1:$D170,$D170)+3,COLUMN($AM169),4,1,$D170)),"")</f>
        <v/>
      </c>
    </row>
    <row r="171" spans="4:22" x14ac:dyDescent="0.25">
      <c r="D171" s="151">
        <f t="shared" si="6"/>
        <v>0</v>
      </c>
      <c r="E171" s="151" t="str">
        <f>CONCATENATE("Hinweis ",COUNTIF($D$1:D170,D171)+1)</f>
        <v>Hinweis 98</v>
      </c>
      <c r="F171" s="151" t="str">
        <f ca="1">IFERROR(IF(OR(AND(G171="",H171=""),AND(G171=0,H171=0),AND(G171=CONCATENATE(D171,": "),H171=""),AND(G171=CONCATENATE(D171,": "),H171=0)),"",MAX(F$1:F170)+1),"")</f>
        <v/>
      </c>
      <c r="G171" s="151" t="str">
        <f ca="1">IFERROR(CONCATENATE($D171,": ",INDIRECT(ADDRESS(COUNTIF($D$1:$D171,$D171)+3,COLUMN($AC170),4,1,$D171))),"")</f>
        <v/>
      </c>
      <c r="H171" s="151" t="str">
        <f ca="1">IFERROR(INDIRECT(ADDRESS(COUNTIF($D$1:$D171,$D171)+3,COLUMN($AD170),4,1,$D171)),"")</f>
        <v/>
      </c>
      <c r="I171" s="151" t="str">
        <f>CONCATENATE("Abweichung ",COUNTIF($D$1:D170,D171)+1)</f>
        <v>Abweichung 98</v>
      </c>
      <c r="J171" s="151" t="str">
        <f ca="1">IFERROR(IF(OR(AND(K171="",L171=""),AND(K171=0,L171=0),AND(K171=CONCATENATE($D171,": "),L171=""),AND(K171=CONCATENATE($D171,": "),L171=0)),"",MAX(J$1:J170)+1),"")</f>
        <v/>
      </c>
      <c r="K171" s="151" t="str">
        <f ca="1">IFERROR(CONCATENATE($D171,": ",INDIRECT(ADDRESS(COUNTIF($D$1:$D171,$D171)+3,COLUMN($AF170),4,1,$D171))),"")</f>
        <v/>
      </c>
      <c r="L171" s="151" t="str">
        <f ca="1">IFERROR(INDIRECT(ADDRESS(COUNTIF($D$1:$D171,$D171)+3,COLUMN($AG170),4,1,$D171)),"")</f>
        <v/>
      </c>
      <c r="M171" s="151"/>
      <c r="N171" s="151"/>
      <c r="O171" s="151" t="str">
        <f t="shared" si="7"/>
        <v>Hinweis 98</v>
      </c>
      <c r="P171" s="151" t="str">
        <f ca="1">IFERROR(IF(OR(AND(Q171="",R171=""),AND(Q171=0,R171=0),AND(Q171=CONCATENATE($D171,": "),R171=""),AND(Q171=CONCATENATE($D171,": "),R171=0)),"",MAX(P$1:P170)+1),"")</f>
        <v/>
      </c>
      <c r="Q171" s="151" t="str">
        <f ca="1">IFERROR(CONCATENATE($D171,": ",INDIRECT(ADDRESS(COUNTIF($D$1:$D171,$D171)+3,COLUMN($AI170),4,1,$D171))),"")</f>
        <v/>
      </c>
      <c r="R171" s="151" t="str">
        <f ca="1">IFERROR(INDIRECT(ADDRESS(COUNTIF($D$1:$D171,$D171)+3,COLUMN($AJ170),4,1,$D171)),"")</f>
        <v/>
      </c>
      <c r="S171" s="151" t="str">
        <f t="shared" si="8"/>
        <v>Abweichung 98</v>
      </c>
      <c r="T171" s="151" t="str">
        <f ca="1">IFERROR(IF(OR(AND(U171="",V171=""),AND(U171=0,V171=0),AND(U171=CONCATENATE($D171,": "),V171=""),AND(U171=CONCATENATE($D171,": "),V171=0)),"",MAX(T$1:T170)+1),"")</f>
        <v/>
      </c>
      <c r="U171" s="151" t="str">
        <f ca="1">IFERROR(CONCATENATE($D171,": ",INDIRECT(ADDRESS(COUNTIF($D$1:$D171,$D171)+3,COLUMN($AL170),4,1,$D171))),"")</f>
        <v/>
      </c>
      <c r="V171" s="151" t="str">
        <f ca="1">IFERROR(INDIRECT(ADDRESS(COUNTIF($D$1:$D171,$D171)+3,COLUMN($AM170),4,1,$D171)),"")</f>
        <v/>
      </c>
    </row>
    <row r="172" spans="4:22" x14ac:dyDescent="0.25">
      <c r="D172" s="151">
        <f t="shared" si="6"/>
        <v>0</v>
      </c>
      <c r="E172" s="151" t="str">
        <f>CONCATENATE("Hinweis ",COUNTIF($D$1:D171,D172)+1)</f>
        <v>Hinweis 99</v>
      </c>
      <c r="F172" s="151" t="str">
        <f ca="1">IFERROR(IF(OR(AND(G172="",H172=""),AND(G172=0,H172=0),AND(G172=CONCATENATE(D172,": "),H172=""),AND(G172=CONCATENATE(D172,": "),H172=0)),"",MAX(F$1:F171)+1),"")</f>
        <v/>
      </c>
      <c r="G172" s="151" t="str">
        <f ca="1">IFERROR(CONCATENATE($D172,": ",INDIRECT(ADDRESS(COUNTIF($D$1:$D172,$D172)+3,COLUMN($AC171),4,1,$D172))),"")</f>
        <v/>
      </c>
      <c r="H172" s="151" t="str">
        <f ca="1">IFERROR(INDIRECT(ADDRESS(COUNTIF($D$1:$D172,$D172)+3,COLUMN($AD171),4,1,$D172)),"")</f>
        <v/>
      </c>
      <c r="I172" s="151" t="str">
        <f>CONCATENATE("Abweichung ",COUNTIF($D$1:D171,D172)+1)</f>
        <v>Abweichung 99</v>
      </c>
      <c r="J172" s="151" t="str">
        <f ca="1">IFERROR(IF(OR(AND(K172="",L172=""),AND(K172=0,L172=0),AND(K172=CONCATENATE($D172,": "),L172=""),AND(K172=CONCATENATE($D172,": "),L172=0)),"",MAX(J$1:J171)+1),"")</f>
        <v/>
      </c>
      <c r="K172" s="151" t="str">
        <f ca="1">IFERROR(CONCATENATE($D172,": ",INDIRECT(ADDRESS(COUNTIF($D$1:$D172,$D172)+3,COLUMN($AF171),4,1,$D172))),"")</f>
        <v/>
      </c>
      <c r="L172" s="151" t="str">
        <f ca="1">IFERROR(INDIRECT(ADDRESS(COUNTIF($D$1:$D172,$D172)+3,COLUMN($AG171),4,1,$D172)),"")</f>
        <v/>
      </c>
      <c r="M172" s="151"/>
      <c r="N172" s="151"/>
      <c r="O172" s="151" t="str">
        <f t="shared" si="7"/>
        <v>Hinweis 99</v>
      </c>
      <c r="P172" s="151" t="str">
        <f ca="1">IFERROR(IF(OR(AND(Q172="",R172=""),AND(Q172=0,R172=0),AND(Q172=CONCATENATE($D172,": "),R172=""),AND(Q172=CONCATENATE($D172,": "),R172=0)),"",MAX(P$1:P171)+1),"")</f>
        <v/>
      </c>
      <c r="Q172" s="151" t="str">
        <f ca="1">IFERROR(CONCATENATE($D172,": ",INDIRECT(ADDRESS(COUNTIF($D$1:$D172,$D172)+3,COLUMN($AI171),4,1,$D172))),"")</f>
        <v/>
      </c>
      <c r="R172" s="151" t="str">
        <f ca="1">IFERROR(INDIRECT(ADDRESS(COUNTIF($D$1:$D172,$D172)+3,COLUMN($AJ171),4,1,$D172)),"")</f>
        <v/>
      </c>
      <c r="S172" s="151" t="str">
        <f t="shared" si="8"/>
        <v>Abweichung 99</v>
      </c>
      <c r="T172" s="151" t="str">
        <f ca="1">IFERROR(IF(OR(AND(U172="",V172=""),AND(U172=0,V172=0),AND(U172=CONCATENATE($D172,": "),V172=""),AND(U172=CONCATENATE($D172,": "),V172=0)),"",MAX(T$1:T171)+1),"")</f>
        <v/>
      </c>
      <c r="U172" s="151" t="str">
        <f ca="1">IFERROR(CONCATENATE($D172,": ",INDIRECT(ADDRESS(COUNTIF($D$1:$D172,$D172)+3,COLUMN($AL171),4,1,$D172))),"")</f>
        <v/>
      </c>
      <c r="V172" s="151" t="str">
        <f ca="1">IFERROR(INDIRECT(ADDRESS(COUNTIF($D$1:$D172,$D172)+3,COLUMN($AM171),4,1,$D172)),"")</f>
        <v/>
      </c>
    </row>
    <row r="173" spans="4:22" x14ac:dyDescent="0.25">
      <c r="D173" s="151">
        <f t="shared" si="6"/>
        <v>0</v>
      </c>
      <c r="E173" s="151" t="str">
        <f>CONCATENATE("Hinweis ",COUNTIF($D$1:D172,D173)+1)</f>
        <v>Hinweis 100</v>
      </c>
      <c r="F173" s="151" t="str">
        <f ca="1">IFERROR(IF(OR(AND(G173="",H173=""),AND(G173=0,H173=0),AND(G173=CONCATENATE(D173,": "),H173=""),AND(G173=CONCATENATE(D173,": "),H173=0)),"",MAX(F$1:F172)+1),"")</f>
        <v/>
      </c>
      <c r="G173" s="151" t="str">
        <f ca="1">IFERROR(CONCATENATE($D173,": ",INDIRECT(ADDRESS(COUNTIF($D$1:$D173,$D173)+3,COLUMN($AC172),4,1,$D173))),"")</f>
        <v/>
      </c>
      <c r="H173" s="151" t="str">
        <f ca="1">IFERROR(INDIRECT(ADDRESS(COUNTIF($D$1:$D173,$D173)+3,COLUMN($AD172),4,1,$D173)),"")</f>
        <v/>
      </c>
      <c r="I173" s="151" t="str">
        <f>CONCATENATE("Abweichung ",COUNTIF($D$1:D172,D173)+1)</f>
        <v>Abweichung 100</v>
      </c>
      <c r="J173" s="151" t="str">
        <f ca="1">IFERROR(IF(OR(AND(K173="",L173=""),AND(K173=0,L173=0),AND(K173=CONCATENATE($D173,": "),L173=""),AND(K173=CONCATENATE($D173,": "),L173=0)),"",MAX(J$1:J172)+1),"")</f>
        <v/>
      </c>
      <c r="K173" s="151" t="str">
        <f ca="1">IFERROR(CONCATENATE($D173,": ",INDIRECT(ADDRESS(COUNTIF($D$1:$D173,$D173)+3,COLUMN($AF172),4,1,$D173))),"")</f>
        <v/>
      </c>
      <c r="L173" s="151" t="str">
        <f ca="1">IFERROR(INDIRECT(ADDRESS(COUNTIF($D$1:$D173,$D173)+3,COLUMN($AG172),4,1,$D173)),"")</f>
        <v/>
      </c>
      <c r="M173" s="151"/>
      <c r="N173" s="151"/>
      <c r="O173" s="151" t="str">
        <f t="shared" si="7"/>
        <v>Hinweis 100</v>
      </c>
      <c r="P173" s="151" t="str">
        <f ca="1">IFERROR(IF(OR(AND(Q173="",R173=""),AND(Q173=0,R173=0),AND(Q173=CONCATENATE($D173,": "),R173=""),AND(Q173=CONCATENATE($D173,": "),R173=0)),"",MAX(P$1:P172)+1),"")</f>
        <v/>
      </c>
      <c r="Q173" s="151" t="str">
        <f ca="1">IFERROR(CONCATENATE($D173,": ",INDIRECT(ADDRESS(COUNTIF($D$1:$D173,$D173)+3,COLUMN($AI172),4,1,$D173))),"")</f>
        <v/>
      </c>
      <c r="R173" s="151" t="str">
        <f ca="1">IFERROR(INDIRECT(ADDRESS(COUNTIF($D$1:$D173,$D173)+3,COLUMN($AJ172),4,1,$D173)),"")</f>
        <v/>
      </c>
      <c r="S173" s="151" t="str">
        <f t="shared" si="8"/>
        <v>Abweichung 100</v>
      </c>
      <c r="T173" s="151" t="str">
        <f ca="1">IFERROR(IF(OR(AND(U173="",V173=""),AND(U173=0,V173=0),AND(U173=CONCATENATE($D173,": "),V173=""),AND(U173=CONCATENATE($D173,": "),V173=0)),"",MAX(T$1:T172)+1),"")</f>
        <v/>
      </c>
      <c r="U173" s="151" t="str">
        <f ca="1">IFERROR(CONCATENATE($D173,": ",INDIRECT(ADDRESS(COUNTIF($D$1:$D173,$D173)+3,COLUMN($AL172),4,1,$D173))),"")</f>
        <v/>
      </c>
      <c r="V173" s="151" t="str">
        <f ca="1">IFERROR(INDIRECT(ADDRESS(COUNTIF($D$1:$D173,$D173)+3,COLUMN($AM172),4,1,$D173)),"")</f>
        <v/>
      </c>
    </row>
    <row r="174" spans="4:22" x14ac:dyDescent="0.25">
      <c r="D174" s="151">
        <f t="shared" si="6"/>
        <v>0</v>
      </c>
      <c r="E174" s="151" t="str">
        <f>CONCATENATE("Hinweis ",COUNTIF($D$1:D173,D174)+1)</f>
        <v>Hinweis 101</v>
      </c>
      <c r="F174" s="151" t="str">
        <f ca="1">IFERROR(IF(OR(AND(G174="",H174=""),AND(G174=0,H174=0),AND(G174=CONCATENATE(D174,": "),H174=""),AND(G174=CONCATENATE(D174,": "),H174=0)),"",MAX(F$1:F173)+1),"")</f>
        <v/>
      </c>
      <c r="G174" s="151" t="str">
        <f ca="1">IFERROR(CONCATENATE($D174,": ",INDIRECT(ADDRESS(COUNTIF($D$1:$D174,$D174)+3,COLUMN($AC173),4,1,$D174))),"")</f>
        <v/>
      </c>
      <c r="H174" s="151" t="str">
        <f ca="1">IFERROR(INDIRECT(ADDRESS(COUNTIF($D$1:$D174,$D174)+3,COLUMN($AD173),4,1,$D174)),"")</f>
        <v/>
      </c>
      <c r="I174" s="151" t="str">
        <f>CONCATENATE("Abweichung ",COUNTIF($D$1:D173,D174)+1)</f>
        <v>Abweichung 101</v>
      </c>
      <c r="J174" s="151" t="str">
        <f ca="1">IFERROR(IF(OR(AND(K174="",L174=""),AND(K174=0,L174=0),AND(K174=CONCATENATE($D174,": "),L174=""),AND(K174=CONCATENATE($D174,": "),L174=0)),"",MAX(J$1:J173)+1),"")</f>
        <v/>
      </c>
      <c r="K174" s="151" t="str">
        <f ca="1">IFERROR(CONCATENATE($D174,": ",INDIRECT(ADDRESS(COUNTIF($D$1:$D174,$D174)+3,COLUMN($AF173),4,1,$D174))),"")</f>
        <v/>
      </c>
      <c r="L174" s="151" t="str">
        <f ca="1">IFERROR(INDIRECT(ADDRESS(COUNTIF($D$1:$D174,$D174)+3,COLUMN($AG173),4,1,$D174)),"")</f>
        <v/>
      </c>
      <c r="M174" s="151"/>
      <c r="N174" s="151"/>
      <c r="O174" s="151" t="str">
        <f t="shared" si="7"/>
        <v>Hinweis 101</v>
      </c>
      <c r="P174" s="151" t="str">
        <f ca="1">IFERROR(IF(OR(AND(Q174="",R174=""),AND(Q174=0,R174=0),AND(Q174=CONCATENATE($D174,": "),R174=""),AND(Q174=CONCATENATE($D174,": "),R174=0)),"",MAX(P$1:P173)+1),"")</f>
        <v/>
      </c>
      <c r="Q174" s="151" t="str">
        <f ca="1">IFERROR(CONCATENATE($D174,": ",INDIRECT(ADDRESS(COUNTIF($D$1:$D174,$D174)+3,COLUMN($AI173),4,1,$D174))),"")</f>
        <v/>
      </c>
      <c r="R174" s="151" t="str">
        <f ca="1">IFERROR(INDIRECT(ADDRESS(COUNTIF($D$1:$D174,$D174)+3,COLUMN($AJ173),4,1,$D174)),"")</f>
        <v/>
      </c>
      <c r="S174" s="151" t="str">
        <f t="shared" si="8"/>
        <v>Abweichung 101</v>
      </c>
      <c r="T174" s="151" t="str">
        <f ca="1">IFERROR(IF(OR(AND(U174="",V174=""),AND(U174=0,V174=0),AND(U174=CONCATENATE($D174,": "),V174=""),AND(U174=CONCATENATE($D174,": "),V174=0)),"",MAX(T$1:T173)+1),"")</f>
        <v/>
      </c>
      <c r="U174" s="151" t="str">
        <f ca="1">IFERROR(CONCATENATE($D174,": ",INDIRECT(ADDRESS(COUNTIF($D$1:$D174,$D174)+3,COLUMN($AL173),4,1,$D174))),"")</f>
        <v/>
      </c>
      <c r="V174" s="151" t="str">
        <f ca="1">IFERROR(INDIRECT(ADDRESS(COUNTIF($D$1:$D174,$D174)+3,COLUMN($AM173),4,1,$D174)),"")</f>
        <v/>
      </c>
    </row>
    <row r="175" spans="4:22" x14ac:dyDescent="0.25">
      <c r="D175" s="151">
        <f t="shared" si="6"/>
        <v>0</v>
      </c>
      <c r="E175" s="151" t="str">
        <f>CONCATENATE("Hinweis ",COUNTIF($D$1:D174,D175)+1)</f>
        <v>Hinweis 102</v>
      </c>
      <c r="F175" s="151" t="str">
        <f ca="1">IFERROR(IF(OR(AND(G175="",H175=""),AND(G175=0,H175=0),AND(G175=CONCATENATE(D175,": "),H175=""),AND(G175=CONCATENATE(D175,": "),H175=0)),"",MAX(F$1:F174)+1),"")</f>
        <v/>
      </c>
      <c r="G175" s="151" t="str">
        <f ca="1">IFERROR(CONCATENATE($D175,": ",INDIRECT(ADDRESS(COUNTIF($D$1:$D175,$D175)+3,COLUMN($AC174),4,1,$D175))),"")</f>
        <v/>
      </c>
      <c r="H175" s="151" t="str">
        <f ca="1">IFERROR(INDIRECT(ADDRESS(COUNTIF($D$1:$D175,$D175)+3,COLUMN($AD174),4,1,$D175)),"")</f>
        <v/>
      </c>
      <c r="I175" s="151" t="str">
        <f>CONCATENATE("Abweichung ",COUNTIF($D$1:D174,D175)+1)</f>
        <v>Abweichung 102</v>
      </c>
      <c r="J175" s="151" t="str">
        <f ca="1">IFERROR(IF(OR(AND(K175="",L175=""),AND(K175=0,L175=0),AND(K175=CONCATENATE($D175,": "),L175=""),AND(K175=CONCATENATE($D175,": "),L175=0)),"",MAX(J$1:J174)+1),"")</f>
        <v/>
      </c>
      <c r="K175" s="151" t="str">
        <f ca="1">IFERROR(CONCATENATE($D175,": ",INDIRECT(ADDRESS(COUNTIF($D$1:$D175,$D175)+3,COLUMN($AF174),4,1,$D175))),"")</f>
        <v/>
      </c>
      <c r="L175" s="151" t="str">
        <f ca="1">IFERROR(INDIRECT(ADDRESS(COUNTIF($D$1:$D175,$D175)+3,COLUMN($AG174),4,1,$D175)),"")</f>
        <v/>
      </c>
      <c r="M175" s="151"/>
      <c r="N175" s="151"/>
      <c r="O175" s="151" t="str">
        <f t="shared" si="7"/>
        <v>Hinweis 102</v>
      </c>
      <c r="P175" s="151" t="str">
        <f ca="1">IFERROR(IF(OR(AND(Q175="",R175=""),AND(Q175=0,R175=0),AND(Q175=CONCATENATE($D175,": "),R175=""),AND(Q175=CONCATENATE($D175,": "),R175=0)),"",MAX(P$1:P174)+1),"")</f>
        <v/>
      </c>
      <c r="Q175" s="151" t="str">
        <f ca="1">IFERROR(CONCATENATE($D175,": ",INDIRECT(ADDRESS(COUNTIF($D$1:$D175,$D175)+3,COLUMN($AI174),4,1,$D175))),"")</f>
        <v/>
      </c>
      <c r="R175" s="151" t="str">
        <f ca="1">IFERROR(INDIRECT(ADDRESS(COUNTIF($D$1:$D175,$D175)+3,COLUMN($AJ174),4,1,$D175)),"")</f>
        <v/>
      </c>
      <c r="S175" s="151" t="str">
        <f t="shared" si="8"/>
        <v>Abweichung 102</v>
      </c>
      <c r="T175" s="151" t="str">
        <f ca="1">IFERROR(IF(OR(AND(U175="",V175=""),AND(U175=0,V175=0),AND(U175=CONCATENATE($D175,": "),V175=""),AND(U175=CONCATENATE($D175,": "),V175=0)),"",MAX(T$1:T174)+1),"")</f>
        <v/>
      </c>
      <c r="U175" s="151" t="str">
        <f ca="1">IFERROR(CONCATENATE($D175,": ",INDIRECT(ADDRESS(COUNTIF($D$1:$D175,$D175)+3,COLUMN($AL174),4,1,$D175))),"")</f>
        <v/>
      </c>
      <c r="V175" s="151" t="str">
        <f ca="1">IFERROR(INDIRECT(ADDRESS(COUNTIF($D$1:$D175,$D175)+3,COLUMN($AM174),4,1,$D175)),"")</f>
        <v/>
      </c>
    </row>
    <row r="176" spans="4:22" x14ac:dyDescent="0.25">
      <c r="D176" s="151">
        <f t="shared" si="6"/>
        <v>0</v>
      </c>
      <c r="E176" s="151" t="str">
        <f>CONCATENATE("Hinweis ",COUNTIF($D$1:D175,D176)+1)</f>
        <v>Hinweis 103</v>
      </c>
      <c r="F176" s="151" t="str">
        <f ca="1">IFERROR(IF(OR(AND(G176="",H176=""),AND(G176=0,H176=0),AND(G176=CONCATENATE(D176,": "),H176=""),AND(G176=CONCATENATE(D176,": "),H176=0)),"",MAX(F$1:F175)+1),"")</f>
        <v/>
      </c>
      <c r="G176" s="151" t="str">
        <f ca="1">IFERROR(CONCATENATE($D176,": ",INDIRECT(ADDRESS(COUNTIF($D$1:$D176,$D176)+3,COLUMN($AC175),4,1,$D176))),"")</f>
        <v/>
      </c>
      <c r="H176" s="151" t="str">
        <f ca="1">IFERROR(INDIRECT(ADDRESS(COUNTIF($D$1:$D176,$D176)+3,COLUMN($AD175),4,1,$D176)),"")</f>
        <v/>
      </c>
      <c r="I176" s="151" t="str">
        <f>CONCATENATE("Abweichung ",COUNTIF($D$1:D175,D176)+1)</f>
        <v>Abweichung 103</v>
      </c>
      <c r="J176" s="151" t="str">
        <f ca="1">IFERROR(IF(OR(AND(K176="",L176=""),AND(K176=0,L176=0),AND(K176=CONCATENATE($D176,": "),L176=""),AND(K176=CONCATENATE($D176,": "),L176=0)),"",MAX(J$1:J175)+1),"")</f>
        <v/>
      </c>
      <c r="K176" s="151" t="str">
        <f ca="1">IFERROR(CONCATENATE($D176,": ",INDIRECT(ADDRESS(COUNTIF($D$1:$D176,$D176)+3,COLUMN($AF175),4,1,$D176))),"")</f>
        <v/>
      </c>
      <c r="L176" s="151" t="str">
        <f ca="1">IFERROR(INDIRECT(ADDRESS(COUNTIF($D$1:$D176,$D176)+3,COLUMN($AG175),4,1,$D176)),"")</f>
        <v/>
      </c>
      <c r="M176" s="151"/>
      <c r="N176" s="151"/>
      <c r="O176" s="151" t="str">
        <f t="shared" si="7"/>
        <v>Hinweis 103</v>
      </c>
      <c r="P176" s="151" t="str">
        <f ca="1">IFERROR(IF(OR(AND(Q176="",R176=""),AND(Q176=0,R176=0),AND(Q176=CONCATENATE($D176,": "),R176=""),AND(Q176=CONCATENATE($D176,": "),R176=0)),"",MAX(P$1:P175)+1),"")</f>
        <v/>
      </c>
      <c r="Q176" s="151" t="str">
        <f ca="1">IFERROR(CONCATENATE($D176,": ",INDIRECT(ADDRESS(COUNTIF($D$1:$D176,$D176)+3,COLUMN($AI175),4,1,$D176))),"")</f>
        <v/>
      </c>
      <c r="R176" s="151" t="str">
        <f ca="1">IFERROR(INDIRECT(ADDRESS(COUNTIF($D$1:$D176,$D176)+3,COLUMN($AJ175),4,1,$D176)),"")</f>
        <v/>
      </c>
      <c r="S176" s="151" t="str">
        <f t="shared" si="8"/>
        <v>Abweichung 103</v>
      </c>
      <c r="T176" s="151" t="str">
        <f ca="1">IFERROR(IF(OR(AND(U176="",V176=""),AND(U176=0,V176=0),AND(U176=CONCATENATE($D176,": "),V176=""),AND(U176=CONCATENATE($D176,": "),V176=0)),"",MAX(T$1:T175)+1),"")</f>
        <v/>
      </c>
      <c r="U176" s="151" t="str">
        <f ca="1">IFERROR(CONCATENATE($D176,": ",INDIRECT(ADDRESS(COUNTIF($D$1:$D176,$D176)+3,COLUMN($AL175),4,1,$D176))),"")</f>
        <v/>
      </c>
      <c r="V176" s="151" t="str">
        <f ca="1">IFERROR(INDIRECT(ADDRESS(COUNTIF($D$1:$D176,$D176)+3,COLUMN($AM175),4,1,$D176)),"")</f>
        <v/>
      </c>
    </row>
    <row r="177" spans="4:22" x14ac:dyDescent="0.25">
      <c r="D177" s="151">
        <f t="shared" si="6"/>
        <v>0</v>
      </c>
      <c r="E177" s="151" t="str">
        <f>CONCATENATE("Hinweis ",COUNTIF($D$1:D176,D177)+1)</f>
        <v>Hinweis 104</v>
      </c>
      <c r="F177" s="151" t="str">
        <f ca="1">IFERROR(IF(OR(AND(G177="",H177=""),AND(G177=0,H177=0),AND(G177=CONCATENATE(D177,": "),H177=""),AND(G177=CONCATENATE(D177,": "),H177=0)),"",MAX(F$1:F176)+1),"")</f>
        <v/>
      </c>
      <c r="G177" s="151" t="str">
        <f ca="1">IFERROR(CONCATENATE($D177,": ",INDIRECT(ADDRESS(COUNTIF($D$1:$D177,$D177)+3,COLUMN($AC176),4,1,$D177))),"")</f>
        <v/>
      </c>
      <c r="H177" s="151" t="str">
        <f ca="1">IFERROR(INDIRECT(ADDRESS(COUNTIF($D$1:$D177,$D177)+3,COLUMN($AD176),4,1,$D177)),"")</f>
        <v/>
      </c>
      <c r="I177" s="151" t="str">
        <f>CONCATENATE("Abweichung ",COUNTIF($D$1:D176,D177)+1)</f>
        <v>Abweichung 104</v>
      </c>
      <c r="J177" s="151" t="str">
        <f ca="1">IFERROR(IF(OR(AND(K177="",L177=""),AND(K177=0,L177=0),AND(K177=CONCATENATE($D177,": "),L177=""),AND(K177=CONCATENATE($D177,": "),L177=0)),"",MAX(J$1:J176)+1),"")</f>
        <v/>
      </c>
      <c r="K177" s="151" t="str">
        <f ca="1">IFERROR(CONCATENATE($D177,": ",INDIRECT(ADDRESS(COUNTIF($D$1:$D177,$D177)+3,COLUMN($AF176),4,1,$D177))),"")</f>
        <v/>
      </c>
      <c r="L177" s="151" t="str">
        <f ca="1">IFERROR(INDIRECT(ADDRESS(COUNTIF($D$1:$D177,$D177)+3,COLUMN($AG176),4,1,$D177)),"")</f>
        <v/>
      </c>
      <c r="M177" s="151"/>
      <c r="N177" s="151"/>
      <c r="O177" s="151" t="str">
        <f t="shared" si="7"/>
        <v>Hinweis 104</v>
      </c>
      <c r="P177" s="151" t="str">
        <f ca="1">IFERROR(IF(OR(AND(Q177="",R177=""),AND(Q177=0,R177=0),AND(Q177=CONCATENATE($D177,": "),R177=""),AND(Q177=CONCATENATE($D177,": "),R177=0)),"",MAX(P$1:P176)+1),"")</f>
        <v/>
      </c>
      <c r="Q177" s="151" t="str">
        <f ca="1">IFERROR(CONCATENATE($D177,": ",INDIRECT(ADDRESS(COUNTIF($D$1:$D177,$D177)+3,COLUMN($AI176),4,1,$D177))),"")</f>
        <v/>
      </c>
      <c r="R177" s="151" t="str">
        <f ca="1">IFERROR(INDIRECT(ADDRESS(COUNTIF($D$1:$D177,$D177)+3,COLUMN($AJ176),4,1,$D177)),"")</f>
        <v/>
      </c>
      <c r="S177" s="151" t="str">
        <f t="shared" si="8"/>
        <v>Abweichung 104</v>
      </c>
      <c r="T177" s="151" t="str">
        <f ca="1">IFERROR(IF(OR(AND(U177="",V177=""),AND(U177=0,V177=0),AND(U177=CONCATENATE($D177,": "),V177=""),AND(U177=CONCATENATE($D177,": "),V177=0)),"",MAX(T$1:T176)+1),"")</f>
        <v/>
      </c>
      <c r="U177" s="151" t="str">
        <f ca="1">IFERROR(CONCATENATE($D177,": ",INDIRECT(ADDRESS(COUNTIF($D$1:$D177,$D177)+3,COLUMN($AL176),4,1,$D177))),"")</f>
        <v/>
      </c>
      <c r="V177" s="151" t="str">
        <f ca="1">IFERROR(INDIRECT(ADDRESS(COUNTIF($D$1:$D177,$D177)+3,COLUMN($AM176),4,1,$D177)),"")</f>
        <v/>
      </c>
    </row>
    <row r="178" spans="4:22" x14ac:dyDescent="0.25">
      <c r="D178" s="151">
        <f t="shared" si="6"/>
        <v>0</v>
      </c>
      <c r="E178" s="151" t="str">
        <f>CONCATENATE("Hinweis ",COUNTIF($D$1:D177,D178)+1)</f>
        <v>Hinweis 105</v>
      </c>
      <c r="F178" s="151" t="str">
        <f ca="1">IFERROR(IF(OR(AND(G178="",H178=""),AND(G178=0,H178=0),AND(G178=CONCATENATE(D178,": "),H178=""),AND(G178=CONCATENATE(D178,": "),H178=0)),"",MAX(F$1:F177)+1),"")</f>
        <v/>
      </c>
      <c r="G178" s="151" t="str">
        <f ca="1">IFERROR(CONCATENATE($D178,": ",INDIRECT(ADDRESS(COUNTIF($D$1:$D178,$D178)+3,COLUMN($AC177),4,1,$D178))),"")</f>
        <v/>
      </c>
      <c r="H178" s="151" t="str">
        <f ca="1">IFERROR(INDIRECT(ADDRESS(COUNTIF($D$1:$D178,$D178)+3,COLUMN($AD177),4,1,$D178)),"")</f>
        <v/>
      </c>
      <c r="I178" s="151" t="str">
        <f>CONCATENATE("Abweichung ",COUNTIF($D$1:D177,D178)+1)</f>
        <v>Abweichung 105</v>
      </c>
      <c r="J178" s="151" t="str">
        <f ca="1">IFERROR(IF(OR(AND(K178="",L178=""),AND(K178=0,L178=0),AND(K178=CONCATENATE($D178,": "),L178=""),AND(K178=CONCATENATE($D178,": "),L178=0)),"",MAX(J$1:J177)+1),"")</f>
        <v/>
      </c>
      <c r="K178" s="151" t="str">
        <f ca="1">IFERROR(CONCATENATE($D178,": ",INDIRECT(ADDRESS(COUNTIF($D$1:$D178,$D178)+3,COLUMN($AF177),4,1,$D178))),"")</f>
        <v/>
      </c>
      <c r="L178" s="151" t="str">
        <f ca="1">IFERROR(INDIRECT(ADDRESS(COUNTIF($D$1:$D178,$D178)+3,COLUMN($AG177),4,1,$D178)),"")</f>
        <v/>
      </c>
      <c r="M178" s="151"/>
      <c r="N178" s="151"/>
      <c r="O178" s="151" t="str">
        <f t="shared" si="7"/>
        <v>Hinweis 105</v>
      </c>
      <c r="P178" s="151" t="str">
        <f ca="1">IFERROR(IF(OR(AND(Q178="",R178=""),AND(Q178=0,R178=0),AND(Q178=CONCATENATE($D178,": "),R178=""),AND(Q178=CONCATENATE($D178,": "),R178=0)),"",MAX(P$1:P177)+1),"")</f>
        <v/>
      </c>
      <c r="Q178" s="151" t="str">
        <f ca="1">IFERROR(CONCATENATE($D178,": ",INDIRECT(ADDRESS(COUNTIF($D$1:$D178,$D178)+3,COLUMN($AI177),4,1,$D178))),"")</f>
        <v/>
      </c>
      <c r="R178" s="151" t="str">
        <f ca="1">IFERROR(INDIRECT(ADDRESS(COUNTIF($D$1:$D178,$D178)+3,COLUMN($AJ177),4,1,$D178)),"")</f>
        <v/>
      </c>
      <c r="S178" s="151" t="str">
        <f t="shared" si="8"/>
        <v>Abweichung 105</v>
      </c>
      <c r="T178" s="151" t="str">
        <f ca="1">IFERROR(IF(OR(AND(U178="",V178=""),AND(U178=0,V178=0),AND(U178=CONCATENATE($D178,": "),V178=""),AND(U178=CONCATENATE($D178,": "),V178=0)),"",MAX(T$1:T177)+1),"")</f>
        <v/>
      </c>
      <c r="U178" s="151" t="str">
        <f ca="1">IFERROR(CONCATENATE($D178,": ",INDIRECT(ADDRESS(COUNTIF($D$1:$D178,$D178)+3,COLUMN($AL177),4,1,$D178))),"")</f>
        <v/>
      </c>
      <c r="V178" s="151" t="str">
        <f ca="1">IFERROR(INDIRECT(ADDRESS(COUNTIF($D$1:$D178,$D178)+3,COLUMN($AM177),4,1,$D178)),"")</f>
        <v/>
      </c>
    </row>
    <row r="179" spans="4:22" x14ac:dyDescent="0.25">
      <c r="D179" s="151">
        <f t="shared" si="6"/>
        <v>0</v>
      </c>
      <c r="E179" s="151" t="str">
        <f>CONCATENATE("Hinweis ",COUNTIF($D$1:D178,D179)+1)</f>
        <v>Hinweis 106</v>
      </c>
      <c r="F179" s="151" t="str">
        <f ca="1">IFERROR(IF(OR(AND(G179="",H179=""),AND(G179=0,H179=0),AND(G179=CONCATENATE(D179,": "),H179=""),AND(G179=CONCATENATE(D179,": "),H179=0)),"",MAX(F$1:F178)+1),"")</f>
        <v/>
      </c>
      <c r="G179" s="151" t="str">
        <f ca="1">IFERROR(CONCATENATE($D179,": ",INDIRECT(ADDRESS(COUNTIF($D$1:$D179,$D179)+3,COLUMN($AC178),4,1,$D179))),"")</f>
        <v/>
      </c>
      <c r="H179" s="151" t="str">
        <f ca="1">IFERROR(INDIRECT(ADDRESS(COUNTIF($D$1:$D179,$D179)+3,COLUMN($AD178),4,1,$D179)),"")</f>
        <v/>
      </c>
      <c r="I179" s="151" t="str">
        <f>CONCATENATE("Abweichung ",COUNTIF($D$1:D178,D179)+1)</f>
        <v>Abweichung 106</v>
      </c>
      <c r="J179" s="151" t="str">
        <f ca="1">IFERROR(IF(OR(AND(K179="",L179=""),AND(K179=0,L179=0),AND(K179=CONCATENATE($D179,": "),L179=""),AND(K179=CONCATENATE($D179,": "),L179=0)),"",MAX(J$1:J178)+1),"")</f>
        <v/>
      </c>
      <c r="K179" s="151" t="str">
        <f ca="1">IFERROR(CONCATENATE($D179,": ",INDIRECT(ADDRESS(COUNTIF($D$1:$D179,$D179)+3,COLUMN($AF178),4,1,$D179))),"")</f>
        <v/>
      </c>
      <c r="L179" s="151" t="str">
        <f ca="1">IFERROR(INDIRECT(ADDRESS(COUNTIF($D$1:$D179,$D179)+3,COLUMN($AG178),4,1,$D179)),"")</f>
        <v/>
      </c>
      <c r="M179" s="151"/>
      <c r="N179" s="151"/>
      <c r="O179" s="151" t="str">
        <f t="shared" si="7"/>
        <v>Hinweis 106</v>
      </c>
      <c r="P179" s="151" t="str">
        <f ca="1">IFERROR(IF(OR(AND(Q179="",R179=""),AND(Q179=0,R179=0),AND(Q179=CONCATENATE($D179,": "),R179=""),AND(Q179=CONCATENATE($D179,": "),R179=0)),"",MAX(P$1:P178)+1),"")</f>
        <v/>
      </c>
      <c r="Q179" s="151" t="str">
        <f ca="1">IFERROR(CONCATENATE($D179,": ",INDIRECT(ADDRESS(COUNTIF($D$1:$D179,$D179)+3,COLUMN($AI178),4,1,$D179))),"")</f>
        <v/>
      </c>
      <c r="R179" s="151" t="str">
        <f ca="1">IFERROR(INDIRECT(ADDRESS(COUNTIF($D$1:$D179,$D179)+3,COLUMN($AJ178),4,1,$D179)),"")</f>
        <v/>
      </c>
      <c r="S179" s="151" t="str">
        <f t="shared" si="8"/>
        <v>Abweichung 106</v>
      </c>
      <c r="T179" s="151" t="str">
        <f ca="1">IFERROR(IF(OR(AND(U179="",V179=""),AND(U179=0,V179=0),AND(U179=CONCATENATE($D179,": "),V179=""),AND(U179=CONCATENATE($D179,": "),V179=0)),"",MAX(T$1:T178)+1),"")</f>
        <v/>
      </c>
      <c r="U179" s="151" t="str">
        <f ca="1">IFERROR(CONCATENATE($D179,": ",INDIRECT(ADDRESS(COUNTIF($D$1:$D179,$D179)+3,COLUMN($AL178),4,1,$D179))),"")</f>
        <v/>
      </c>
      <c r="V179" s="151" t="str">
        <f ca="1">IFERROR(INDIRECT(ADDRESS(COUNTIF($D$1:$D179,$D179)+3,COLUMN($AM178),4,1,$D179)),"")</f>
        <v/>
      </c>
    </row>
    <row r="180" spans="4:22" x14ac:dyDescent="0.25">
      <c r="D180" s="151">
        <f t="shared" si="6"/>
        <v>0</v>
      </c>
      <c r="E180" s="151" t="str">
        <f>CONCATENATE("Hinweis ",COUNTIF($D$1:D179,D180)+1)</f>
        <v>Hinweis 107</v>
      </c>
      <c r="F180" s="151" t="str">
        <f ca="1">IFERROR(IF(OR(AND(G180="",H180=""),AND(G180=0,H180=0),AND(G180=CONCATENATE(D180,": "),H180=""),AND(G180=CONCATENATE(D180,": "),H180=0)),"",MAX(F$1:F179)+1),"")</f>
        <v/>
      </c>
      <c r="G180" s="151" t="str">
        <f ca="1">IFERROR(CONCATENATE($D180,": ",INDIRECT(ADDRESS(COUNTIF($D$1:$D180,$D180)+3,COLUMN($AC179),4,1,$D180))),"")</f>
        <v/>
      </c>
      <c r="H180" s="151" t="str">
        <f ca="1">IFERROR(INDIRECT(ADDRESS(COUNTIF($D$1:$D180,$D180)+3,COLUMN($AD179),4,1,$D180)),"")</f>
        <v/>
      </c>
      <c r="I180" s="151" t="str">
        <f>CONCATENATE("Abweichung ",COUNTIF($D$1:D179,D180)+1)</f>
        <v>Abweichung 107</v>
      </c>
      <c r="J180" s="151" t="str">
        <f ca="1">IFERROR(IF(OR(AND(K180="",L180=""),AND(K180=0,L180=0),AND(K180=CONCATENATE($D180,": "),L180=""),AND(K180=CONCATENATE($D180,": "),L180=0)),"",MAX(J$1:J179)+1),"")</f>
        <v/>
      </c>
      <c r="K180" s="151" t="str">
        <f ca="1">IFERROR(CONCATENATE($D180,": ",INDIRECT(ADDRESS(COUNTIF($D$1:$D180,$D180)+3,COLUMN($AF179),4,1,$D180))),"")</f>
        <v/>
      </c>
      <c r="L180" s="151" t="str">
        <f ca="1">IFERROR(INDIRECT(ADDRESS(COUNTIF($D$1:$D180,$D180)+3,COLUMN($AG179),4,1,$D180)),"")</f>
        <v/>
      </c>
      <c r="M180" s="151"/>
      <c r="N180" s="151"/>
      <c r="O180" s="151" t="str">
        <f t="shared" si="7"/>
        <v>Hinweis 107</v>
      </c>
      <c r="P180" s="151" t="str">
        <f ca="1">IFERROR(IF(OR(AND(Q180="",R180=""),AND(Q180=0,R180=0),AND(Q180=CONCATENATE($D180,": "),R180=""),AND(Q180=CONCATENATE($D180,": "),R180=0)),"",MAX(P$1:P179)+1),"")</f>
        <v/>
      </c>
      <c r="Q180" s="151" t="str">
        <f ca="1">IFERROR(CONCATENATE($D180,": ",INDIRECT(ADDRESS(COUNTIF($D$1:$D180,$D180)+3,COLUMN($AI179),4,1,$D180))),"")</f>
        <v/>
      </c>
      <c r="R180" s="151" t="str">
        <f ca="1">IFERROR(INDIRECT(ADDRESS(COUNTIF($D$1:$D180,$D180)+3,COLUMN($AJ179),4,1,$D180)),"")</f>
        <v/>
      </c>
      <c r="S180" s="151" t="str">
        <f t="shared" si="8"/>
        <v>Abweichung 107</v>
      </c>
      <c r="T180" s="151" t="str">
        <f ca="1">IFERROR(IF(OR(AND(U180="",V180=""),AND(U180=0,V180=0),AND(U180=CONCATENATE($D180,": "),V180=""),AND(U180=CONCATENATE($D180,": "),V180=0)),"",MAX(T$1:T179)+1),"")</f>
        <v/>
      </c>
      <c r="U180" s="151" t="str">
        <f ca="1">IFERROR(CONCATENATE($D180,": ",INDIRECT(ADDRESS(COUNTIF($D$1:$D180,$D180)+3,COLUMN($AL179),4,1,$D180))),"")</f>
        <v/>
      </c>
      <c r="V180" s="151" t="str">
        <f ca="1">IFERROR(INDIRECT(ADDRESS(COUNTIF($D$1:$D180,$D180)+3,COLUMN($AM179),4,1,$D180)),"")</f>
        <v/>
      </c>
    </row>
    <row r="181" spans="4:22" x14ac:dyDescent="0.25">
      <c r="D181" s="151">
        <f t="shared" si="6"/>
        <v>0</v>
      </c>
      <c r="E181" s="151" t="str">
        <f>CONCATENATE("Hinweis ",COUNTIF($D$1:D180,D181)+1)</f>
        <v>Hinweis 108</v>
      </c>
      <c r="F181" s="151" t="str">
        <f ca="1">IFERROR(IF(OR(AND(G181="",H181=""),AND(G181=0,H181=0),AND(G181=CONCATENATE(D181,": "),H181=""),AND(G181=CONCATENATE(D181,": "),H181=0)),"",MAX(F$1:F180)+1),"")</f>
        <v/>
      </c>
      <c r="G181" s="151" t="str">
        <f ca="1">IFERROR(CONCATENATE($D181,": ",INDIRECT(ADDRESS(COUNTIF($D$1:$D181,$D181)+3,COLUMN($AC180),4,1,$D181))),"")</f>
        <v/>
      </c>
      <c r="H181" s="151" t="str">
        <f ca="1">IFERROR(INDIRECT(ADDRESS(COUNTIF($D$1:$D181,$D181)+3,COLUMN($AD180),4,1,$D181)),"")</f>
        <v/>
      </c>
      <c r="I181" s="151" t="str">
        <f>CONCATENATE("Abweichung ",COUNTIF($D$1:D180,D181)+1)</f>
        <v>Abweichung 108</v>
      </c>
      <c r="J181" s="151" t="str">
        <f ca="1">IFERROR(IF(OR(AND(K181="",L181=""),AND(K181=0,L181=0),AND(K181=CONCATENATE($D181,": "),L181=""),AND(K181=CONCATENATE($D181,": "),L181=0)),"",MAX(J$1:J180)+1),"")</f>
        <v/>
      </c>
      <c r="K181" s="151" t="str">
        <f ca="1">IFERROR(CONCATENATE($D181,": ",INDIRECT(ADDRESS(COUNTIF($D$1:$D181,$D181)+3,COLUMN($AF180),4,1,$D181))),"")</f>
        <v/>
      </c>
      <c r="L181" s="151" t="str">
        <f ca="1">IFERROR(INDIRECT(ADDRESS(COUNTIF($D$1:$D181,$D181)+3,COLUMN($AG180),4,1,$D181)),"")</f>
        <v/>
      </c>
      <c r="M181" s="151"/>
      <c r="N181" s="151"/>
      <c r="O181" s="151" t="str">
        <f t="shared" si="7"/>
        <v>Hinweis 108</v>
      </c>
      <c r="P181" s="151" t="str">
        <f ca="1">IFERROR(IF(OR(AND(Q181="",R181=""),AND(Q181=0,R181=0),AND(Q181=CONCATENATE($D181,": "),R181=""),AND(Q181=CONCATENATE($D181,": "),R181=0)),"",MAX(P$1:P180)+1),"")</f>
        <v/>
      </c>
      <c r="Q181" s="151" t="str">
        <f ca="1">IFERROR(CONCATENATE($D181,": ",INDIRECT(ADDRESS(COUNTIF($D$1:$D181,$D181)+3,COLUMN($AI180),4,1,$D181))),"")</f>
        <v/>
      </c>
      <c r="R181" s="151" t="str">
        <f ca="1">IFERROR(INDIRECT(ADDRESS(COUNTIF($D$1:$D181,$D181)+3,COLUMN($AJ180),4,1,$D181)),"")</f>
        <v/>
      </c>
      <c r="S181" s="151" t="str">
        <f t="shared" si="8"/>
        <v>Abweichung 108</v>
      </c>
      <c r="T181" s="151" t="str">
        <f ca="1">IFERROR(IF(OR(AND(U181="",V181=""),AND(U181=0,V181=0),AND(U181=CONCATENATE($D181,": "),V181=""),AND(U181=CONCATENATE($D181,": "),V181=0)),"",MAX(T$1:T180)+1),"")</f>
        <v/>
      </c>
      <c r="U181" s="151" t="str">
        <f ca="1">IFERROR(CONCATENATE($D181,": ",INDIRECT(ADDRESS(COUNTIF($D$1:$D181,$D181)+3,COLUMN($AL180),4,1,$D181))),"")</f>
        <v/>
      </c>
      <c r="V181" s="151" t="str">
        <f ca="1">IFERROR(INDIRECT(ADDRESS(COUNTIF($D$1:$D181,$D181)+3,COLUMN($AM180),4,1,$D181)),"")</f>
        <v/>
      </c>
    </row>
    <row r="182" spans="4:22" x14ac:dyDescent="0.25">
      <c r="D182" s="151">
        <f t="shared" si="6"/>
        <v>0</v>
      </c>
      <c r="E182" s="151" t="str">
        <f>CONCATENATE("Hinweis ",COUNTIF($D$1:D181,D182)+1)</f>
        <v>Hinweis 109</v>
      </c>
      <c r="F182" s="151" t="str">
        <f ca="1">IFERROR(IF(OR(AND(G182="",H182=""),AND(G182=0,H182=0),AND(G182=CONCATENATE(D182,": "),H182=""),AND(G182=CONCATENATE(D182,": "),H182=0)),"",MAX(F$1:F181)+1),"")</f>
        <v/>
      </c>
      <c r="G182" s="151" t="str">
        <f ca="1">IFERROR(CONCATENATE($D182,": ",INDIRECT(ADDRESS(COUNTIF($D$1:$D182,$D182)+3,COLUMN($AC181),4,1,$D182))),"")</f>
        <v/>
      </c>
      <c r="H182" s="151" t="str">
        <f ca="1">IFERROR(INDIRECT(ADDRESS(COUNTIF($D$1:$D182,$D182)+3,COLUMN($AD181),4,1,$D182)),"")</f>
        <v/>
      </c>
      <c r="I182" s="151" t="str">
        <f>CONCATENATE("Abweichung ",COUNTIF($D$1:D181,D182)+1)</f>
        <v>Abweichung 109</v>
      </c>
      <c r="J182" s="151" t="str">
        <f ca="1">IFERROR(IF(OR(AND(K182="",L182=""),AND(K182=0,L182=0),AND(K182=CONCATENATE($D182,": "),L182=""),AND(K182=CONCATENATE($D182,": "),L182=0)),"",MAX(J$1:J181)+1),"")</f>
        <v/>
      </c>
      <c r="K182" s="151" t="str">
        <f ca="1">IFERROR(CONCATENATE($D182,": ",INDIRECT(ADDRESS(COUNTIF($D$1:$D182,$D182)+3,COLUMN($AF181),4,1,$D182))),"")</f>
        <v/>
      </c>
      <c r="L182" s="151" t="str">
        <f ca="1">IFERROR(INDIRECT(ADDRESS(COUNTIF($D$1:$D182,$D182)+3,COLUMN($AG181),4,1,$D182)),"")</f>
        <v/>
      </c>
      <c r="M182" s="151"/>
      <c r="N182" s="151"/>
      <c r="O182" s="151" t="str">
        <f t="shared" si="7"/>
        <v>Hinweis 109</v>
      </c>
      <c r="P182" s="151" t="str">
        <f ca="1">IFERROR(IF(OR(AND(Q182="",R182=""),AND(Q182=0,R182=0),AND(Q182=CONCATENATE($D182,": "),R182=""),AND(Q182=CONCATENATE($D182,": "),R182=0)),"",MAX(P$1:P181)+1),"")</f>
        <v/>
      </c>
      <c r="Q182" s="151" t="str">
        <f ca="1">IFERROR(CONCATENATE($D182,": ",INDIRECT(ADDRESS(COUNTIF($D$1:$D182,$D182)+3,COLUMN($AI181),4,1,$D182))),"")</f>
        <v/>
      </c>
      <c r="R182" s="151" t="str">
        <f ca="1">IFERROR(INDIRECT(ADDRESS(COUNTIF($D$1:$D182,$D182)+3,COLUMN($AJ181),4,1,$D182)),"")</f>
        <v/>
      </c>
      <c r="S182" s="151" t="str">
        <f t="shared" si="8"/>
        <v>Abweichung 109</v>
      </c>
      <c r="T182" s="151" t="str">
        <f ca="1">IFERROR(IF(OR(AND(U182="",V182=""),AND(U182=0,V182=0),AND(U182=CONCATENATE($D182,": "),V182=""),AND(U182=CONCATENATE($D182,": "),V182=0)),"",MAX(T$1:T181)+1),"")</f>
        <v/>
      </c>
      <c r="U182" s="151" t="str">
        <f ca="1">IFERROR(CONCATENATE($D182,": ",INDIRECT(ADDRESS(COUNTIF($D$1:$D182,$D182)+3,COLUMN($AL181),4,1,$D182))),"")</f>
        <v/>
      </c>
      <c r="V182" s="151" t="str">
        <f ca="1">IFERROR(INDIRECT(ADDRESS(COUNTIF($D$1:$D182,$D182)+3,COLUMN($AM181),4,1,$D182)),"")</f>
        <v/>
      </c>
    </row>
    <row r="183" spans="4:22" x14ac:dyDescent="0.25">
      <c r="D183" s="151">
        <f t="shared" si="6"/>
        <v>0</v>
      </c>
      <c r="E183" s="151" t="str">
        <f>CONCATENATE("Hinweis ",COUNTIF($D$1:D182,D183)+1)</f>
        <v>Hinweis 110</v>
      </c>
      <c r="F183" s="151" t="str">
        <f ca="1">IFERROR(IF(OR(AND(G183="",H183=""),AND(G183=0,H183=0),AND(G183=CONCATENATE(D183,": "),H183=""),AND(G183=CONCATENATE(D183,": "),H183=0)),"",MAX(F$1:F182)+1),"")</f>
        <v/>
      </c>
      <c r="G183" s="151" t="str">
        <f ca="1">IFERROR(CONCATENATE($D183,": ",INDIRECT(ADDRESS(COUNTIF($D$1:$D183,$D183)+3,COLUMN($AC182),4,1,$D183))),"")</f>
        <v/>
      </c>
      <c r="H183" s="151" t="str">
        <f ca="1">IFERROR(INDIRECT(ADDRESS(COUNTIF($D$1:$D183,$D183)+3,COLUMN($AD182),4,1,$D183)),"")</f>
        <v/>
      </c>
      <c r="I183" s="151" t="str">
        <f>CONCATENATE("Abweichung ",COUNTIF($D$1:D182,D183)+1)</f>
        <v>Abweichung 110</v>
      </c>
      <c r="J183" s="151" t="str">
        <f ca="1">IFERROR(IF(OR(AND(K183="",L183=""),AND(K183=0,L183=0),AND(K183=CONCATENATE($D183,": "),L183=""),AND(K183=CONCATENATE($D183,": "),L183=0)),"",MAX(J$1:J182)+1),"")</f>
        <v/>
      </c>
      <c r="K183" s="151" t="str">
        <f ca="1">IFERROR(CONCATENATE($D183,": ",INDIRECT(ADDRESS(COUNTIF($D$1:$D183,$D183)+3,COLUMN($AF182),4,1,$D183))),"")</f>
        <v/>
      </c>
      <c r="L183" s="151" t="str">
        <f ca="1">IFERROR(INDIRECT(ADDRESS(COUNTIF($D$1:$D183,$D183)+3,COLUMN($AG182),4,1,$D183)),"")</f>
        <v/>
      </c>
      <c r="M183" s="151"/>
      <c r="N183" s="151"/>
      <c r="O183" s="151" t="str">
        <f t="shared" si="7"/>
        <v>Hinweis 110</v>
      </c>
      <c r="P183" s="151" t="str">
        <f ca="1">IFERROR(IF(OR(AND(Q183="",R183=""),AND(Q183=0,R183=0),AND(Q183=CONCATENATE($D183,": "),R183=""),AND(Q183=CONCATENATE($D183,": "),R183=0)),"",MAX(P$1:P182)+1),"")</f>
        <v/>
      </c>
      <c r="Q183" s="151" t="str">
        <f ca="1">IFERROR(CONCATENATE($D183,": ",INDIRECT(ADDRESS(COUNTIF($D$1:$D183,$D183)+3,COLUMN($AI182),4,1,$D183))),"")</f>
        <v/>
      </c>
      <c r="R183" s="151" t="str">
        <f ca="1">IFERROR(INDIRECT(ADDRESS(COUNTIF($D$1:$D183,$D183)+3,COLUMN($AJ182),4,1,$D183)),"")</f>
        <v/>
      </c>
      <c r="S183" s="151" t="str">
        <f t="shared" si="8"/>
        <v>Abweichung 110</v>
      </c>
      <c r="T183" s="151" t="str">
        <f ca="1">IFERROR(IF(OR(AND(U183="",V183=""),AND(U183=0,V183=0),AND(U183=CONCATENATE($D183,": "),V183=""),AND(U183=CONCATENATE($D183,": "),V183=0)),"",MAX(T$1:T182)+1),"")</f>
        <v/>
      </c>
      <c r="U183" s="151" t="str">
        <f ca="1">IFERROR(CONCATENATE($D183,": ",INDIRECT(ADDRESS(COUNTIF($D$1:$D183,$D183)+3,COLUMN($AL182),4,1,$D183))),"")</f>
        <v/>
      </c>
      <c r="V183" s="151" t="str">
        <f ca="1">IFERROR(INDIRECT(ADDRESS(COUNTIF($D$1:$D183,$D183)+3,COLUMN($AM182),4,1,$D183)),"")</f>
        <v/>
      </c>
    </row>
    <row r="184" spans="4:22" x14ac:dyDescent="0.25">
      <c r="D184" s="151">
        <f t="shared" si="6"/>
        <v>0</v>
      </c>
      <c r="E184" s="151" t="str">
        <f>CONCATENATE("Hinweis ",COUNTIF($D$1:D183,D184)+1)</f>
        <v>Hinweis 111</v>
      </c>
      <c r="F184" s="151" t="str">
        <f ca="1">IFERROR(IF(OR(AND(G184="",H184=""),AND(G184=0,H184=0),AND(G184=CONCATENATE(D184,": "),H184=""),AND(G184=CONCATENATE(D184,": "),H184=0)),"",MAX(F$1:F183)+1),"")</f>
        <v/>
      </c>
      <c r="G184" s="151" t="str">
        <f ca="1">IFERROR(CONCATENATE($D184,": ",INDIRECT(ADDRESS(COUNTIF($D$1:$D184,$D184)+3,COLUMN($AC183),4,1,$D184))),"")</f>
        <v/>
      </c>
      <c r="H184" s="151" t="str">
        <f ca="1">IFERROR(INDIRECT(ADDRESS(COUNTIF($D$1:$D184,$D184)+3,COLUMN($AD183),4,1,$D184)),"")</f>
        <v/>
      </c>
      <c r="I184" s="151" t="str">
        <f>CONCATENATE("Abweichung ",COUNTIF($D$1:D183,D184)+1)</f>
        <v>Abweichung 111</v>
      </c>
      <c r="J184" s="151" t="str">
        <f ca="1">IFERROR(IF(OR(AND(K184="",L184=""),AND(K184=0,L184=0),AND(K184=CONCATENATE($D184,": "),L184=""),AND(K184=CONCATENATE($D184,": "),L184=0)),"",MAX(J$1:J183)+1),"")</f>
        <v/>
      </c>
      <c r="K184" s="151" t="str">
        <f ca="1">IFERROR(CONCATENATE($D184,": ",INDIRECT(ADDRESS(COUNTIF($D$1:$D184,$D184)+3,COLUMN($AF183),4,1,$D184))),"")</f>
        <v/>
      </c>
      <c r="L184" s="151" t="str">
        <f ca="1">IFERROR(INDIRECT(ADDRESS(COUNTIF($D$1:$D184,$D184)+3,COLUMN($AG183),4,1,$D184)),"")</f>
        <v/>
      </c>
      <c r="M184" s="151"/>
      <c r="N184" s="151"/>
      <c r="O184" s="151" t="str">
        <f t="shared" si="7"/>
        <v>Hinweis 111</v>
      </c>
      <c r="P184" s="151" t="str">
        <f ca="1">IFERROR(IF(OR(AND(Q184="",R184=""),AND(Q184=0,R184=0),AND(Q184=CONCATENATE($D184,": "),R184=""),AND(Q184=CONCATENATE($D184,": "),R184=0)),"",MAX(P$1:P183)+1),"")</f>
        <v/>
      </c>
      <c r="Q184" s="151" t="str">
        <f ca="1">IFERROR(CONCATENATE($D184,": ",INDIRECT(ADDRESS(COUNTIF($D$1:$D184,$D184)+3,COLUMN($AI183),4,1,$D184))),"")</f>
        <v/>
      </c>
      <c r="R184" s="151" t="str">
        <f ca="1">IFERROR(INDIRECT(ADDRESS(COUNTIF($D$1:$D184,$D184)+3,COLUMN($AJ183),4,1,$D184)),"")</f>
        <v/>
      </c>
      <c r="S184" s="151" t="str">
        <f t="shared" si="8"/>
        <v>Abweichung 111</v>
      </c>
      <c r="T184" s="151" t="str">
        <f ca="1">IFERROR(IF(OR(AND(U184="",V184=""),AND(U184=0,V184=0),AND(U184=CONCATENATE($D184,": "),V184=""),AND(U184=CONCATENATE($D184,": "),V184=0)),"",MAX(T$1:T183)+1),"")</f>
        <v/>
      </c>
      <c r="U184" s="151" t="str">
        <f ca="1">IFERROR(CONCATENATE($D184,": ",INDIRECT(ADDRESS(COUNTIF($D$1:$D184,$D184)+3,COLUMN($AL183),4,1,$D184))),"")</f>
        <v/>
      </c>
      <c r="V184" s="151" t="str">
        <f ca="1">IFERROR(INDIRECT(ADDRESS(COUNTIF($D$1:$D184,$D184)+3,COLUMN($AM183),4,1,$D184)),"")</f>
        <v/>
      </c>
    </row>
    <row r="185" spans="4:22" x14ac:dyDescent="0.25">
      <c r="D185" s="151">
        <f t="shared" si="6"/>
        <v>0</v>
      </c>
      <c r="E185" s="151" t="str">
        <f>CONCATENATE("Hinweis ",COUNTIF($D$1:D184,D185)+1)</f>
        <v>Hinweis 112</v>
      </c>
      <c r="F185" s="151" t="str">
        <f ca="1">IFERROR(IF(OR(AND(G185="",H185=""),AND(G185=0,H185=0),AND(G185=CONCATENATE(D185,": "),H185=""),AND(G185=CONCATENATE(D185,": "),H185=0)),"",MAX(F$1:F184)+1),"")</f>
        <v/>
      </c>
      <c r="G185" s="151" t="str">
        <f ca="1">IFERROR(CONCATENATE($D185,": ",INDIRECT(ADDRESS(COUNTIF($D$1:$D185,$D185)+3,COLUMN($AC184),4,1,$D185))),"")</f>
        <v/>
      </c>
      <c r="H185" s="151" t="str">
        <f ca="1">IFERROR(INDIRECT(ADDRESS(COUNTIF($D$1:$D185,$D185)+3,COLUMN($AD184),4,1,$D185)),"")</f>
        <v/>
      </c>
      <c r="I185" s="151" t="str">
        <f>CONCATENATE("Abweichung ",COUNTIF($D$1:D184,D185)+1)</f>
        <v>Abweichung 112</v>
      </c>
      <c r="J185" s="151" t="str">
        <f ca="1">IFERROR(IF(OR(AND(K185="",L185=""),AND(K185=0,L185=0),AND(K185=CONCATENATE($D185,": "),L185=""),AND(K185=CONCATENATE($D185,": "),L185=0)),"",MAX(J$1:J184)+1),"")</f>
        <v/>
      </c>
      <c r="K185" s="151" t="str">
        <f ca="1">IFERROR(CONCATENATE($D185,": ",INDIRECT(ADDRESS(COUNTIF($D$1:$D185,$D185)+3,COLUMN($AF184),4,1,$D185))),"")</f>
        <v/>
      </c>
      <c r="L185" s="151" t="str">
        <f ca="1">IFERROR(INDIRECT(ADDRESS(COUNTIF($D$1:$D185,$D185)+3,COLUMN($AG184),4,1,$D185)),"")</f>
        <v/>
      </c>
      <c r="M185" s="151"/>
      <c r="N185" s="151"/>
      <c r="O185" s="151" t="str">
        <f t="shared" si="7"/>
        <v>Hinweis 112</v>
      </c>
      <c r="P185" s="151" t="str">
        <f ca="1">IFERROR(IF(OR(AND(Q185="",R185=""),AND(Q185=0,R185=0),AND(Q185=CONCATENATE($D185,": "),R185=""),AND(Q185=CONCATENATE($D185,": "),R185=0)),"",MAX(P$1:P184)+1),"")</f>
        <v/>
      </c>
      <c r="Q185" s="151" t="str">
        <f ca="1">IFERROR(CONCATENATE($D185,": ",INDIRECT(ADDRESS(COUNTIF($D$1:$D185,$D185)+3,COLUMN($AI184),4,1,$D185))),"")</f>
        <v/>
      </c>
      <c r="R185" s="151" t="str">
        <f ca="1">IFERROR(INDIRECT(ADDRESS(COUNTIF($D$1:$D185,$D185)+3,COLUMN($AJ184),4,1,$D185)),"")</f>
        <v/>
      </c>
      <c r="S185" s="151" t="str">
        <f t="shared" si="8"/>
        <v>Abweichung 112</v>
      </c>
      <c r="T185" s="151" t="str">
        <f ca="1">IFERROR(IF(OR(AND(U185="",V185=""),AND(U185=0,V185=0),AND(U185=CONCATENATE($D185,": "),V185=""),AND(U185=CONCATENATE($D185,": "),V185=0)),"",MAX(T$1:T184)+1),"")</f>
        <v/>
      </c>
      <c r="U185" s="151" t="str">
        <f ca="1">IFERROR(CONCATENATE($D185,": ",INDIRECT(ADDRESS(COUNTIF($D$1:$D185,$D185)+3,COLUMN($AL184),4,1,$D185))),"")</f>
        <v/>
      </c>
      <c r="V185" s="151" t="str">
        <f ca="1">IFERROR(INDIRECT(ADDRESS(COUNTIF($D$1:$D185,$D185)+3,COLUMN($AM184),4,1,$D185)),"")</f>
        <v/>
      </c>
    </row>
    <row r="186" spans="4:22" x14ac:dyDescent="0.25">
      <c r="D186" s="151">
        <f t="shared" si="6"/>
        <v>0</v>
      </c>
      <c r="E186" s="151" t="str">
        <f>CONCATENATE("Hinweis ",COUNTIF($D$1:D185,D186)+1)</f>
        <v>Hinweis 113</v>
      </c>
      <c r="F186" s="151" t="str">
        <f ca="1">IFERROR(IF(OR(AND(G186="",H186=""),AND(G186=0,H186=0),AND(G186=CONCATENATE(D186,": "),H186=""),AND(G186=CONCATENATE(D186,": "),H186=0)),"",MAX(F$1:F185)+1),"")</f>
        <v/>
      </c>
      <c r="G186" s="151" t="str">
        <f ca="1">IFERROR(CONCATENATE($D186,": ",INDIRECT(ADDRESS(COUNTIF($D$1:$D186,$D186)+3,COLUMN($AC185),4,1,$D186))),"")</f>
        <v/>
      </c>
      <c r="H186" s="151" t="str">
        <f ca="1">IFERROR(INDIRECT(ADDRESS(COUNTIF($D$1:$D186,$D186)+3,COLUMN($AD185),4,1,$D186)),"")</f>
        <v/>
      </c>
      <c r="I186" s="151" t="str">
        <f>CONCATENATE("Abweichung ",COUNTIF($D$1:D185,D186)+1)</f>
        <v>Abweichung 113</v>
      </c>
      <c r="J186" s="151" t="str">
        <f ca="1">IFERROR(IF(OR(AND(K186="",L186=""),AND(K186=0,L186=0),AND(K186=CONCATENATE($D186,": "),L186=""),AND(K186=CONCATENATE($D186,": "),L186=0)),"",MAX(J$1:J185)+1),"")</f>
        <v/>
      </c>
      <c r="K186" s="151" t="str">
        <f ca="1">IFERROR(CONCATENATE($D186,": ",INDIRECT(ADDRESS(COUNTIF($D$1:$D186,$D186)+3,COLUMN($AF185),4,1,$D186))),"")</f>
        <v/>
      </c>
      <c r="L186" s="151" t="str">
        <f ca="1">IFERROR(INDIRECT(ADDRESS(COUNTIF($D$1:$D186,$D186)+3,COLUMN($AG185),4,1,$D186)),"")</f>
        <v/>
      </c>
      <c r="M186" s="151"/>
      <c r="N186" s="151"/>
      <c r="O186" s="151" t="str">
        <f t="shared" si="7"/>
        <v>Hinweis 113</v>
      </c>
      <c r="P186" s="151" t="str">
        <f ca="1">IFERROR(IF(OR(AND(Q186="",R186=""),AND(Q186=0,R186=0),AND(Q186=CONCATENATE($D186,": "),R186=""),AND(Q186=CONCATENATE($D186,": "),R186=0)),"",MAX(P$1:P185)+1),"")</f>
        <v/>
      </c>
      <c r="Q186" s="151" t="str">
        <f ca="1">IFERROR(CONCATENATE($D186,": ",INDIRECT(ADDRESS(COUNTIF($D$1:$D186,$D186)+3,COLUMN($AI185),4,1,$D186))),"")</f>
        <v/>
      </c>
      <c r="R186" s="151" t="str">
        <f ca="1">IFERROR(INDIRECT(ADDRESS(COUNTIF($D$1:$D186,$D186)+3,COLUMN($AJ185),4,1,$D186)),"")</f>
        <v/>
      </c>
      <c r="S186" s="151" t="str">
        <f t="shared" si="8"/>
        <v>Abweichung 113</v>
      </c>
      <c r="T186" s="151" t="str">
        <f ca="1">IFERROR(IF(OR(AND(U186="",V186=""),AND(U186=0,V186=0),AND(U186=CONCATENATE($D186,": "),V186=""),AND(U186=CONCATENATE($D186,": "),V186=0)),"",MAX(T$1:T185)+1),"")</f>
        <v/>
      </c>
      <c r="U186" s="151" t="str">
        <f ca="1">IFERROR(CONCATENATE($D186,": ",INDIRECT(ADDRESS(COUNTIF($D$1:$D186,$D186)+3,COLUMN($AL185),4,1,$D186))),"")</f>
        <v/>
      </c>
      <c r="V186" s="151" t="str">
        <f ca="1">IFERROR(INDIRECT(ADDRESS(COUNTIF($D$1:$D186,$D186)+3,COLUMN($AM185),4,1,$D186)),"")</f>
        <v/>
      </c>
    </row>
    <row r="187" spans="4:22" x14ac:dyDescent="0.25">
      <c r="D187" s="151">
        <f t="shared" si="6"/>
        <v>0</v>
      </c>
      <c r="E187" s="151" t="str">
        <f>CONCATENATE("Hinweis ",COUNTIF($D$1:D186,D187)+1)</f>
        <v>Hinweis 114</v>
      </c>
      <c r="F187" s="151" t="str">
        <f ca="1">IFERROR(IF(OR(AND(G187="",H187=""),AND(G187=0,H187=0),AND(G187=CONCATENATE(D187,": "),H187=""),AND(G187=CONCATENATE(D187,": "),H187=0)),"",MAX(F$1:F186)+1),"")</f>
        <v/>
      </c>
      <c r="G187" s="151" t="str">
        <f ca="1">IFERROR(CONCATENATE($D187,": ",INDIRECT(ADDRESS(COUNTIF($D$1:$D187,$D187)+3,COLUMN($AC186),4,1,$D187))),"")</f>
        <v/>
      </c>
      <c r="H187" s="151" t="str">
        <f ca="1">IFERROR(INDIRECT(ADDRESS(COUNTIF($D$1:$D187,$D187)+3,COLUMN($AD186),4,1,$D187)),"")</f>
        <v/>
      </c>
      <c r="I187" s="151" t="str">
        <f>CONCATENATE("Abweichung ",COUNTIF($D$1:D186,D187)+1)</f>
        <v>Abweichung 114</v>
      </c>
      <c r="J187" s="151" t="str">
        <f ca="1">IFERROR(IF(OR(AND(K187="",L187=""),AND(K187=0,L187=0),AND(K187=CONCATENATE($D187,": "),L187=""),AND(K187=CONCATENATE($D187,": "),L187=0)),"",MAX(J$1:J186)+1),"")</f>
        <v/>
      </c>
      <c r="K187" s="151" t="str">
        <f ca="1">IFERROR(CONCATENATE($D187,": ",INDIRECT(ADDRESS(COUNTIF($D$1:$D187,$D187)+3,COLUMN($AF186),4,1,$D187))),"")</f>
        <v/>
      </c>
      <c r="L187" s="151" t="str">
        <f ca="1">IFERROR(INDIRECT(ADDRESS(COUNTIF($D$1:$D187,$D187)+3,COLUMN($AG186),4,1,$D187)),"")</f>
        <v/>
      </c>
      <c r="M187" s="151"/>
      <c r="N187" s="151"/>
      <c r="O187" s="151" t="str">
        <f t="shared" si="7"/>
        <v>Hinweis 114</v>
      </c>
      <c r="P187" s="151" t="str">
        <f ca="1">IFERROR(IF(OR(AND(Q187="",R187=""),AND(Q187=0,R187=0),AND(Q187=CONCATENATE($D187,": "),R187=""),AND(Q187=CONCATENATE($D187,": "),R187=0)),"",MAX(P$1:P186)+1),"")</f>
        <v/>
      </c>
      <c r="Q187" s="151" t="str">
        <f ca="1">IFERROR(CONCATENATE($D187,": ",INDIRECT(ADDRESS(COUNTIF($D$1:$D187,$D187)+3,COLUMN($AI186),4,1,$D187))),"")</f>
        <v/>
      </c>
      <c r="R187" s="151" t="str">
        <f ca="1">IFERROR(INDIRECT(ADDRESS(COUNTIF($D$1:$D187,$D187)+3,COLUMN($AJ186),4,1,$D187)),"")</f>
        <v/>
      </c>
      <c r="S187" s="151" t="str">
        <f t="shared" si="8"/>
        <v>Abweichung 114</v>
      </c>
      <c r="T187" s="151" t="str">
        <f ca="1">IFERROR(IF(OR(AND(U187="",V187=""),AND(U187=0,V187=0),AND(U187=CONCATENATE($D187,": "),V187=""),AND(U187=CONCATENATE($D187,": "),V187=0)),"",MAX(T$1:T186)+1),"")</f>
        <v/>
      </c>
      <c r="U187" s="151" t="str">
        <f ca="1">IFERROR(CONCATENATE($D187,": ",INDIRECT(ADDRESS(COUNTIF($D$1:$D187,$D187)+3,COLUMN($AL186),4,1,$D187))),"")</f>
        <v/>
      </c>
      <c r="V187" s="151" t="str">
        <f ca="1">IFERROR(INDIRECT(ADDRESS(COUNTIF($D$1:$D187,$D187)+3,COLUMN($AM186),4,1,$D187)),"")</f>
        <v/>
      </c>
    </row>
    <row r="188" spans="4:22" x14ac:dyDescent="0.25">
      <c r="D188" s="151">
        <f t="shared" si="6"/>
        <v>0</v>
      </c>
      <c r="E188" s="151" t="str">
        <f>CONCATENATE("Hinweis ",COUNTIF($D$1:D187,D188)+1)</f>
        <v>Hinweis 115</v>
      </c>
      <c r="F188" s="151" t="str">
        <f ca="1">IFERROR(IF(OR(AND(G188="",H188=""),AND(G188=0,H188=0),AND(G188=CONCATENATE(D188,": "),H188=""),AND(G188=CONCATENATE(D188,": "),H188=0)),"",MAX(F$1:F187)+1),"")</f>
        <v/>
      </c>
      <c r="G188" s="151" t="str">
        <f ca="1">IFERROR(CONCATENATE($D188,": ",INDIRECT(ADDRESS(COUNTIF($D$1:$D188,$D188)+3,COLUMN($AC187),4,1,$D188))),"")</f>
        <v/>
      </c>
      <c r="H188" s="151" t="str">
        <f ca="1">IFERROR(INDIRECT(ADDRESS(COUNTIF($D$1:$D188,$D188)+3,COLUMN($AD187),4,1,$D188)),"")</f>
        <v/>
      </c>
      <c r="I188" s="151" t="str">
        <f>CONCATENATE("Abweichung ",COUNTIF($D$1:D187,D188)+1)</f>
        <v>Abweichung 115</v>
      </c>
      <c r="J188" s="151" t="str">
        <f ca="1">IFERROR(IF(OR(AND(K188="",L188=""),AND(K188=0,L188=0),AND(K188=CONCATENATE($D188,": "),L188=""),AND(K188=CONCATENATE($D188,": "),L188=0)),"",MAX(J$1:J187)+1),"")</f>
        <v/>
      </c>
      <c r="K188" s="151" t="str">
        <f ca="1">IFERROR(CONCATENATE($D188,": ",INDIRECT(ADDRESS(COUNTIF($D$1:$D188,$D188)+3,COLUMN($AF187),4,1,$D188))),"")</f>
        <v/>
      </c>
      <c r="L188" s="151" t="str">
        <f ca="1">IFERROR(INDIRECT(ADDRESS(COUNTIF($D$1:$D188,$D188)+3,COLUMN($AG187),4,1,$D188)),"")</f>
        <v/>
      </c>
      <c r="M188" s="151"/>
      <c r="N188" s="151"/>
      <c r="O188" s="151" t="str">
        <f t="shared" si="7"/>
        <v>Hinweis 115</v>
      </c>
      <c r="P188" s="151" t="str">
        <f ca="1">IFERROR(IF(OR(AND(Q188="",R188=""),AND(Q188=0,R188=0),AND(Q188=CONCATENATE($D188,": "),R188=""),AND(Q188=CONCATENATE($D188,": "),R188=0)),"",MAX(P$1:P187)+1),"")</f>
        <v/>
      </c>
      <c r="Q188" s="151" t="str">
        <f ca="1">IFERROR(CONCATENATE($D188,": ",INDIRECT(ADDRESS(COUNTIF($D$1:$D188,$D188)+3,COLUMN($AI187),4,1,$D188))),"")</f>
        <v/>
      </c>
      <c r="R188" s="151" t="str">
        <f ca="1">IFERROR(INDIRECT(ADDRESS(COUNTIF($D$1:$D188,$D188)+3,COLUMN($AJ187),4,1,$D188)),"")</f>
        <v/>
      </c>
      <c r="S188" s="151" t="str">
        <f t="shared" si="8"/>
        <v>Abweichung 115</v>
      </c>
      <c r="T188" s="151" t="str">
        <f ca="1">IFERROR(IF(OR(AND(U188="",V188=""),AND(U188=0,V188=0),AND(U188=CONCATENATE($D188,": "),V188=""),AND(U188=CONCATENATE($D188,": "),V188=0)),"",MAX(T$1:T187)+1),"")</f>
        <v/>
      </c>
      <c r="U188" s="151" t="str">
        <f ca="1">IFERROR(CONCATENATE($D188,": ",INDIRECT(ADDRESS(COUNTIF($D$1:$D188,$D188)+3,COLUMN($AL187),4,1,$D188))),"")</f>
        <v/>
      </c>
      <c r="V188" s="151" t="str">
        <f ca="1">IFERROR(INDIRECT(ADDRESS(COUNTIF($D$1:$D188,$D188)+3,COLUMN($AM187),4,1,$D188)),"")</f>
        <v/>
      </c>
    </row>
    <row r="189" spans="4:22" x14ac:dyDescent="0.25">
      <c r="D189" s="151">
        <f t="shared" si="6"/>
        <v>0</v>
      </c>
      <c r="E189" s="151" t="str">
        <f>CONCATENATE("Hinweis ",COUNTIF($D$1:D188,D189)+1)</f>
        <v>Hinweis 116</v>
      </c>
      <c r="F189" s="151" t="str">
        <f ca="1">IFERROR(IF(OR(AND(G189="",H189=""),AND(G189=0,H189=0),AND(G189=CONCATENATE(D189,": "),H189=""),AND(G189=CONCATENATE(D189,": "),H189=0)),"",MAX(F$1:F188)+1),"")</f>
        <v/>
      </c>
      <c r="G189" s="151" t="str">
        <f ca="1">IFERROR(CONCATENATE($D189,": ",INDIRECT(ADDRESS(COUNTIF($D$1:$D189,$D189)+3,COLUMN($AC188),4,1,$D189))),"")</f>
        <v/>
      </c>
      <c r="H189" s="151" t="str">
        <f ca="1">IFERROR(INDIRECT(ADDRESS(COUNTIF($D$1:$D189,$D189)+3,COLUMN($AD188),4,1,$D189)),"")</f>
        <v/>
      </c>
      <c r="I189" s="151" t="str">
        <f>CONCATENATE("Abweichung ",COUNTIF($D$1:D188,D189)+1)</f>
        <v>Abweichung 116</v>
      </c>
      <c r="J189" s="151" t="str">
        <f ca="1">IFERROR(IF(OR(AND(K189="",L189=""),AND(K189=0,L189=0),AND(K189=CONCATENATE($D189,": "),L189=""),AND(K189=CONCATENATE($D189,": "),L189=0)),"",MAX(J$1:J188)+1),"")</f>
        <v/>
      </c>
      <c r="K189" s="151" t="str">
        <f ca="1">IFERROR(CONCATENATE($D189,": ",INDIRECT(ADDRESS(COUNTIF($D$1:$D189,$D189)+3,COLUMN($AF188),4,1,$D189))),"")</f>
        <v/>
      </c>
      <c r="L189" s="151" t="str">
        <f ca="1">IFERROR(INDIRECT(ADDRESS(COUNTIF($D$1:$D189,$D189)+3,COLUMN($AG188),4,1,$D189)),"")</f>
        <v/>
      </c>
      <c r="M189" s="151"/>
      <c r="N189" s="151"/>
      <c r="O189" s="151" t="str">
        <f t="shared" si="7"/>
        <v>Hinweis 116</v>
      </c>
      <c r="P189" s="151" t="str">
        <f ca="1">IFERROR(IF(OR(AND(Q189="",R189=""),AND(Q189=0,R189=0),AND(Q189=CONCATENATE($D189,": "),R189=""),AND(Q189=CONCATENATE($D189,": "),R189=0)),"",MAX(P$1:P188)+1),"")</f>
        <v/>
      </c>
      <c r="Q189" s="151" t="str">
        <f ca="1">IFERROR(CONCATENATE($D189,": ",INDIRECT(ADDRESS(COUNTIF($D$1:$D189,$D189)+3,COLUMN($AI188),4,1,$D189))),"")</f>
        <v/>
      </c>
      <c r="R189" s="151" t="str">
        <f ca="1">IFERROR(INDIRECT(ADDRESS(COUNTIF($D$1:$D189,$D189)+3,COLUMN($AJ188),4,1,$D189)),"")</f>
        <v/>
      </c>
      <c r="S189" s="151" t="str">
        <f t="shared" si="8"/>
        <v>Abweichung 116</v>
      </c>
      <c r="T189" s="151" t="str">
        <f ca="1">IFERROR(IF(OR(AND(U189="",V189=""),AND(U189=0,V189=0),AND(U189=CONCATENATE($D189,": "),V189=""),AND(U189=CONCATENATE($D189,": "),V189=0)),"",MAX(T$1:T188)+1),"")</f>
        <v/>
      </c>
      <c r="U189" s="151" t="str">
        <f ca="1">IFERROR(CONCATENATE($D189,": ",INDIRECT(ADDRESS(COUNTIF($D$1:$D189,$D189)+3,COLUMN($AL188),4,1,$D189))),"")</f>
        <v/>
      </c>
      <c r="V189" s="151" t="str">
        <f ca="1">IFERROR(INDIRECT(ADDRESS(COUNTIF($D$1:$D189,$D189)+3,COLUMN($AM188),4,1,$D189)),"")</f>
        <v/>
      </c>
    </row>
    <row r="190" spans="4:22" x14ac:dyDescent="0.25">
      <c r="D190" s="151">
        <f t="shared" si="6"/>
        <v>0</v>
      </c>
      <c r="E190" s="151" t="str">
        <f>CONCATENATE("Hinweis ",COUNTIF($D$1:D189,D190)+1)</f>
        <v>Hinweis 117</v>
      </c>
      <c r="F190" s="151" t="str">
        <f ca="1">IFERROR(IF(OR(AND(G190="",H190=""),AND(G190=0,H190=0),AND(G190=CONCATENATE(D190,": "),H190=""),AND(G190=CONCATENATE(D190,": "),H190=0)),"",MAX(F$1:F189)+1),"")</f>
        <v/>
      </c>
      <c r="G190" s="151" t="str">
        <f ca="1">IFERROR(CONCATENATE($D190,": ",INDIRECT(ADDRESS(COUNTIF($D$1:$D190,$D190)+3,COLUMN($AC189),4,1,$D190))),"")</f>
        <v/>
      </c>
      <c r="H190" s="151" t="str">
        <f ca="1">IFERROR(INDIRECT(ADDRESS(COUNTIF($D$1:$D190,$D190)+3,COLUMN($AD189),4,1,$D190)),"")</f>
        <v/>
      </c>
      <c r="I190" s="151" t="str">
        <f>CONCATENATE("Abweichung ",COUNTIF($D$1:D189,D190)+1)</f>
        <v>Abweichung 117</v>
      </c>
      <c r="J190" s="151" t="str">
        <f ca="1">IFERROR(IF(OR(AND(K190="",L190=""),AND(K190=0,L190=0),AND(K190=CONCATENATE($D190,": "),L190=""),AND(K190=CONCATENATE($D190,": "),L190=0)),"",MAX(J$1:J189)+1),"")</f>
        <v/>
      </c>
      <c r="K190" s="151" t="str">
        <f ca="1">IFERROR(CONCATENATE($D190,": ",INDIRECT(ADDRESS(COUNTIF($D$1:$D190,$D190)+3,COLUMN($AF189),4,1,$D190))),"")</f>
        <v/>
      </c>
      <c r="L190" s="151" t="str">
        <f ca="1">IFERROR(INDIRECT(ADDRESS(COUNTIF($D$1:$D190,$D190)+3,COLUMN($AG189),4,1,$D190)),"")</f>
        <v/>
      </c>
      <c r="M190" s="151"/>
      <c r="N190" s="151"/>
      <c r="O190" s="151" t="str">
        <f t="shared" si="7"/>
        <v>Hinweis 117</v>
      </c>
      <c r="P190" s="151" t="str">
        <f ca="1">IFERROR(IF(OR(AND(Q190="",R190=""),AND(Q190=0,R190=0),AND(Q190=CONCATENATE($D190,": "),R190=""),AND(Q190=CONCATENATE($D190,": "),R190=0)),"",MAX(P$1:P189)+1),"")</f>
        <v/>
      </c>
      <c r="Q190" s="151" t="str">
        <f ca="1">IFERROR(CONCATENATE($D190,": ",INDIRECT(ADDRESS(COUNTIF($D$1:$D190,$D190)+3,COLUMN($AI189),4,1,$D190))),"")</f>
        <v/>
      </c>
      <c r="R190" s="151" t="str">
        <f ca="1">IFERROR(INDIRECT(ADDRESS(COUNTIF($D$1:$D190,$D190)+3,COLUMN($AJ189),4,1,$D190)),"")</f>
        <v/>
      </c>
      <c r="S190" s="151" t="str">
        <f t="shared" si="8"/>
        <v>Abweichung 117</v>
      </c>
      <c r="T190" s="151" t="str">
        <f ca="1">IFERROR(IF(OR(AND(U190="",V190=""),AND(U190=0,V190=0),AND(U190=CONCATENATE($D190,": "),V190=""),AND(U190=CONCATENATE($D190,": "),V190=0)),"",MAX(T$1:T189)+1),"")</f>
        <v/>
      </c>
      <c r="U190" s="151" t="str">
        <f ca="1">IFERROR(CONCATENATE($D190,": ",INDIRECT(ADDRESS(COUNTIF($D$1:$D190,$D190)+3,COLUMN($AL189),4,1,$D190))),"")</f>
        <v/>
      </c>
      <c r="V190" s="151" t="str">
        <f ca="1">IFERROR(INDIRECT(ADDRESS(COUNTIF($D$1:$D190,$D190)+3,COLUMN($AM189),4,1,$D190)),"")</f>
        <v/>
      </c>
    </row>
    <row r="191" spans="4:22" x14ac:dyDescent="0.25">
      <c r="D191" s="151">
        <f t="shared" si="6"/>
        <v>0</v>
      </c>
      <c r="E191" s="151" t="str">
        <f>CONCATENATE("Hinweis ",COUNTIF($D$1:D190,D191)+1)</f>
        <v>Hinweis 118</v>
      </c>
      <c r="F191" s="151" t="str">
        <f ca="1">IFERROR(IF(OR(AND(G191="",H191=""),AND(G191=0,H191=0),AND(G191=CONCATENATE(D191,": "),H191=""),AND(G191=CONCATENATE(D191,": "),H191=0)),"",MAX(F$1:F190)+1),"")</f>
        <v/>
      </c>
      <c r="G191" s="151" t="str">
        <f ca="1">IFERROR(CONCATENATE($D191,": ",INDIRECT(ADDRESS(COUNTIF($D$1:$D191,$D191)+3,COLUMN($AC190),4,1,$D191))),"")</f>
        <v/>
      </c>
      <c r="H191" s="151" t="str">
        <f ca="1">IFERROR(INDIRECT(ADDRESS(COUNTIF($D$1:$D191,$D191)+3,COLUMN($AD190),4,1,$D191)),"")</f>
        <v/>
      </c>
      <c r="I191" s="151" t="str">
        <f>CONCATENATE("Abweichung ",COUNTIF($D$1:D190,D191)+1)</f>
        <v>Abweichung 118</v>
      </c>
      <c r="J191" s="151" t="str">
        <f ca="1">IFERROR(IF(OR(AND(K191="",L191=""),AND(K191=0,L191=0),AND(K191=CONCATENATE($D191,": "),L191=""),AND(K191=CONCATENATE($D191,": "),L191=0)),"",MAX(J$1:J190)+1),"")</f>
        <v/>
      </c>
      <c r="K191" s="151" t="str">
        <f ca="1">IFERROR(CONCATENATE($D191,": ",INDIRECT(ADDRESS(COUNTIF($D$1:$D191,$D191)+3,COLUMN($AF190),4,1,$D191))),"")</f>
        <v/>
      </c>
      <c r="L191" s="151" t="str">
        <f ca="1">IFERROR(INDIRECT(ADDRESS(COUNTIF($D$1:$D191,$D191)+3,COLUMN($AG190),4,1,$D191)),"")</f>
        <v/>
      </c>
      <c r="M191" s="151"/>
      <c r="N191" s="151"/>
      <c r="O191" s="151" t="str">
        <f t="shared" si="7"/>
        <v>Hinweis 118</v>
      </c>
      <c r="P191" s="151" t="str">
        <f ca="1">IFERROR(IF(OR(AND(Q191="",R191=""),AND(Q191=0,R191=0),AND(Q191=CONCATENATE($D191,": "),R191=""),AND(Q191=CONCATENATE($D191,": "),R191=0)),"",MAX(P$1:P190)+1),"")</f>
        <v/>
      </c>
      <c r="Q191" s="151" t="str">
        <f ca="1">IFERROR(CONCATENATE($D191,": ",INDIRECT(ADDRESS(COUNTIF($D$1:$D191,$D191)+3,COLUMN($AI190),4,1,$D191))),"")</f>
        <v/>
      </c>
      <c r="R191" s="151" t="str">
        <f ca="1">IFERROR(INDIRECT(ADDRESS(COUNTIF($D$1:$D191,$D191)+3,COLUMN($AJ190),4,1,$D191)),"")</f>
        <v/>
      </c>
      <c r="S191" s="151" t="str">
        <f t="shared" si="8"/>
        <v>Abweichung 118</v>
      </c>
      <c r="T191" s="151" t="str">
        <f ca="1">IFERROR(IF(OR(AND(U191="",V191=""),AND(U191=0,V191=0),AND(U191=CONCATENATE($D191,": "),V191=""),AND(U191=CONCATENATE($D191,": "),V191=0)),"",MAX(T$1:T190)+1),"")</f>
        <v/>
      </c>
      <c r="U191" s="151" t="str">
        <f ca="1">IFERROR(CONCATENATE($D191,": ",INDIRECT(ADDRESS(COUNTIF($D$1:$D191,$D191)+3,COLUMN($AL190),4,1,$D191))),"")</f>
        <v/>
      </c>
      <c r="V191" s="151" t="str">
        <f ca="1">IFERROR(INDIRECT(ADDRESS(COUNTIF($D$1:$D191,$D191)+3,COLUMN($AM190),4,1,$D191)),"")</f>
        <v/>
      </c>
    </row>
    <row r="192" spans="4:22" x14ac:dyDescent="0.25">
      <c r="D192" s="151">
        <f t="shared" si="6"/>
        <v>0</v>
      </c>
      <c r="E192" s="151" t="str">
        <f>CONCATENATE("Hinweis ",COUNTIF($D$1:D191,D192)+1)</f>
        <v>Hinweis 119</v>
      </c>
      <c r="F192" s="151" t="str">
        <f ca="1">IFERROR(IF(OR(AND(G192="",H192=""),AND(G192=0,H192=0),AND(G192=CONCATENATE(D192,": "),H192=""),AND(G192=CONCATENATE(D192,": "),H192=0)),"",MAX(F$1:F191)+1),"")</f>
        <v/>
      </c>
      <c r="G192" s="151" t="str">
        <f ca="1">IFERROR(CONCATENATE($D192,": ",INDIRECT(ADDRESS(COUNTIF($D$1:$D192,$D192)+3,COLUMN($AC191),4,1,$D192))),"")</f>
        <v/>
      </c>
      <c r="H192" s="151" t="str">
        <f ca="1">IFERROR(INDIRECT(ADDRESS(COUNTIF($D$1:$D192,$D192)+3,COLUMN($AD191),4,1,$D192)),"")</f>
        <v/>
      </c>
      <c r="I192" s="151" t="str">
        <f>CONCATENATE("Abweichung ",COUNTIF($D$1:D191,D192)+1)</f>
        <v>Abweichung 119</v>
      </c>
      <c r="J192" s="151" t="str">
        <f ca="1">IFERROR(IF(OR(AND(K192="",L192=""),AND(K192=0,L192=0),AND(K192=CONCATENATE($D192,": "),L192=""),AND(K192=CONCATENATE($D192,": "),L192=0)),"",MAX(J$1:J191)+1),"")</f>
        <v/>
      </c>
      <c r="K192" s="151" t="str">
        <f ca="1">IFERROR(CONCATENATE($D192,": ",INDIRECT(ADDRESS(COUNTIF($D$1:$D192,$D192)+3,COLUMN($AF191),4,1,$D192))),"")</f>
        <v/>
      </c>
      <c r="L192" s="151" t="str">
        <f ca="1">IFERROR(INDIRECT(ADDRESS(COUNTIF($D$1:$D192,$D192)+3,COLUMN($AG191),4,1,$D192)),"")</f>
        <v/>
      </c>
      <c r="M192" s="151"/>
      <c r="N192" s="151"/>
      <c r="O192" s="151" t="str">
        <f t="shared" si="7"/>
        <v>Hinweis 119</v>
      </c>
      <c r="P192" s="151" t="str">
        <f ca="1">IFERROR(IF(OR(AND(Q192="",R192=""),AND(Q192=0,R192=0),AND(Q192=CONCATENATE($D192,": "),R192=""),AND(Q192=CONCATENATE($D192,": "),R192=0)),"",MAX(P$1:P191)+1),"")</f>
        <v/>
      </c>
      <c r="Q192" s="151" t="str">
        <f ca="1">IFERROR(CONCATENATE($D192,": ",INDIRECT(ADDRESS(COUNTIF($D$1:$D192,$D192)+3,COLUMN($AI191),4,1,$D192))),"")</f>
        <v/>
      </c>
      <c r="R192" s="151" t="str">
        <f ca="1">IFERROR(INDIRECT(ADDRESS(COUNTIF($D$1:$D192,$D192)+3,COLUMN($AJ191),4,1,$D192)),"")</f>
        <v/>
      </c>
      <c r="S192" s="151" t="str">
        <f t="shared" si="8"/>
        <v>Abweichung 119</v>
      </c>
      <c r="T192" s="151" t="str">
        <f ca="1">IFERROR(IF(OR(AND(U192="",V192=""),AND(U192=0,V192=0),AND(U192=CONCATENATE($D192,": "),V192=""),AND(U192=CONCATENATE($D192,": "),V192=0)),"",MAX(T$1:T191)+1),"")</f>
        <v/>
      </c>
      <c r="U192" s="151" t="str">
        <f ca="1">IFERROR(CONCATENATE($D192,": ",INDIRECT(ADDRESS(COUNTIF($D$1:$D192,$D192)+3,COLUMN($AL191),4,1,$D192))),"")</f>
        <v/>
      </c>
      <c r="V192" s="151" t="str">
        <f ca="1">IFERROR(INDIRECT(ADDRESS(COUNTIF($D$1:$D192,$D192)+3,COLUMN($AM191),4,1,$D192)),"")</f>
        <v/>
      </c>
    </row>
    <row r="193" spans="4:22" x14ac:dyDescent="0.25">
      <c r="D193" s="151">
        <f t="shared" si="6"/>
        <v>0</v>
      </c>
      <c r="E193" s="151" t="str">
        <f>CONCATENATE("Hinweis ",COUNTIF($D$1:D192,D193)+1)</f>
        <v>Hinweis 120</v>
      </c>
      <c r="F193" s="151" t="str">
        <f ca="1">IFERROR(IF(OR(AND(G193="",H193=""),AND(G193=0,H193=0),AND(G193=CONCATENATE(D193,": "),H193=""),AND(G193=CONCATENATE(D193,": "),H193=0)),"",MAX(F$1:F192)+1),"")</f>
        <v/>
      </c>
      <c r="G193" s="151" t="str">
        <f ca="1">IFERROR(CONCATENATE($D193,": ",INDIRECT(ADDRESS(COUNTIF($D$1:$D193,$D193)+3,COLUMN($AC192),4,1,$D193))),"")</f>
        <v/>
      </c>
      <c r="H193" s="151" t="str">
        <f ca="1">IFERROR(INDIRECT(ADDRESS(COUNTIF($D$1:$D193,$D193)+3,COLUMN($AD192),4,1,$D193)),"")</f>
        <v/>
      </c>
      <c r="I193" s="151" t="str">
        <f>CONCATENATE("Abweichung ",COUNTIF($D$1:D192,D193)+1)</f>
        <v>Abweichung 120</v>
      </c>
      <c r="J193" s="151" t="str">
        <f ca="1">IFERROR(IF(OR(AND(K193="",L193=""),AND(K193=0,L193=0),AND(K193=CONCATENATE($D193,": "),L193=""),AND(K193=CONCATENATE($D193,": "),L193=0)),"",MAX(J$1:J192)+1),"")</f>
        <v/>
      </c>
      <c r="K193" s="151" t="str">
        <f ca="1">IFERROR(CONCATENATE($D193,": ",INDIRECT(ADDRESS(COUNTIF($D$1:$D193,$D193)+3,COLUMN($AF192),4,1,$D193))),"")</f>
        <v/>
      </c>
      <c r="L193" s="151" t="str">
        <f ca="1">IFERROR(INDIRECT(ADDRESS(COUNTIF($D$1:$D193,$D193)+3,COLUMN($AG192),4,1,$D193)),"")</f>
        <v/>
      </c>
      <c r="M193" s="151"/>
      <c r="N193" s="151"/>
      <c r="O193" s="151" t="str">
        <f t="shared" si="7"/>
        <v>Hinweis 120</v>
      </c>
      <c r="P193" s="151" t="str">
        <f ca="1">IFERROR(IF(OR(AND(Q193="",R193=""),AND(Q193=0,R193=0),AND(Q193=CONCATENATE($D193,": "),R193=""),AND(Q193=CONCATENATE($D193,": "),R193=0)),"",MAX(P$1:P192)+1),"")</f>
        <v/>
      </c>
      <c r="Q193" s="151" t="str">
        <f ca="1">IFERROR(CONCATENATE($D193,": ",INDIRECT(ADDRESS(COUNTIF($D$1:$D193,$D193)+3,COLUMN($AI192),4,1,$D193))),"")</f>
        <v/>
      </c>
      <c r="R193" s="151" t="str">
        <f ca="1">IFERROR(INDIRECT(ADDRESS(COUNTIF($D$1:$D193,$D193)+3,COLUMN($AJ192),4,1,$D193)),"")</f>
        <v/>
      </c>
      <c r="S193" s="151" t="str">
        <f t="shared" si="8"/>
        <v>Abweichung 120</v>
      </c>
      <c r="T193" s="151" t="str">
        <f ca="1">IFERROR(IF(OR(AND(U193="",V193=""),AND(U193=0,V193=0),AND(U193=CONCATENATE($D193,": "),V193=""),AND(U193=CONCATENATE($D193,": "),V193=0)),"",MAX(T$1:T192)+1),"")</f>
        <v/>
      </c>
      <c r="U193" s="151" t="str">
        <f ca="1">IFERROR(CONCATENATE($D193,": ",INDIRECT(ADDRESS(COUNTIF($D$1:$D193,$D193)+3,COLUMN($AL192),4,1,$D193))),"")</f>
        <v/>
      </c>
      <c r="V193" s="151" t="str">
        <f ca="1">IFERROR(INDIRECT(ADDRESS(COUNTIF($D$1:$D193,$D193)+3,COLUMN($AM192),4,1,$D193)),"")</f>
        <v/>
      </c>
    </row>
    <row r="194" spans="4:22" x14ac:dyDescent="0.25">
      <c r="D194" s="151">
        <f t="shared" si="6"/>
        <v>0</v>
      </c>
      <c r="E194" s="151" t="str">
        <f>CONCATENATE("Hinweis ",COUNTIF($D$1:D193,D194)+1)</f>
        <v>Hinweis 121</v>
      </c>
      <c r="F194" s="151" t="str">
        <f ca="1">IFERROR(IF(OR(AND(G194="",H194=""),AND(G194=0,H194=0),AND(G194=CONCATENATE(D194,": "),H194=""),AND(G194=CONCATENATE(D194,": "),H194=0)),"",MAX(F$1:F193)+1),"")</f>
        <v/>
      </c>
      <c r="G194" s="151" t="str">
        <f ca="1">IFERROR(CONCATENATE($D194,": ",INDIRECT(ADDRESS(COUNTIF($D$1:$D194,$D194)+3,COLUMN($AC193),4,1,$D194))),"")</f>
        <v/>
      </c>
      <c r="H194" s="151" t="str">
        <f ca="1">IFERROR(INDIRECT(ADDRESS(COUNTIF($D$1:$D194,$D194)+3,COLUMN($AD193),4,1,$D194)),"")</f>
        <v/>
      </c>
      <c r="I194" s="151" t="str">
        <f>CONCATENATE("Abweichung ",COUNTIF($D$1:D193,D194)+1)</f>
        <v>Abweichung 121</v>
      </c>
      <c r="J194" s="151" t="str">
        <f ca="1">IFERROR(IF(OR(AND(K194="",L194=""),AND(K194=0,L194=0),AND(K194=CONCATENATE($D194,": "),L194=""),AND(K194=CONCATENATE($D194,": "),L194=0)),"",MAX(J$1:J193)+1),"")</f>
        <v/>
      </c>
      <c r="K194" s="151" t="str">
        <f ca="1">IFERROR(CONCATENATE($D194,": ",INDIRECT(ADDRESS(COUNTIF($D$1:$D194,$D194)+3,COLUMN($AF193),4,1,$D194))),"")</f>
        <v/>
      </c>
      <c r="L194" s="151" t="str">
        <f ca="1">IFERROR(INDIRECT(ADDRESS(COUNTIF($D$1:$D194,$D194)+3,COLUMN($AG193),4,1,$D194)),"")</f>
        <v/>
      </c>
      <c r="M194" s="151"/>
      <c r="N194" s="151"/>
      <c r="O194" s="151" t="str">
        <f t="shared" si="7"/>
        <v>Hinweis 121</v>
      </c>
      <c r="P194" s="151" t="str">
        <f ca="1">IFERROR(IF(OR(AND(Q194="",R194=""),AND(Q194=0,R194=0),AND(Q194=CONCATENATE($D194,": "),R194=""),AND(Q194=CONCATENATE($D194,": "),R194=0)),"",MAX(P$1:P193)+1),"")</f>
        <v/>
      </c>
      <c r="Q194" s="151" t="str">
        <f ca="1">IFERROR(CONCATENATE($D194,": ",INDIRECT(ADDRESS(COUNTIF($D$1:$D194,$D194)+3,COLUMN($AI193),4,1,$D194))),"")</f>
        <v/>
      </c>
      <c r="R194" s="151" t="str">
        <f ca="1">IFERROR(INDIRECT(ADDRESS(COUNTIF($D$1:$D194,$D194)+3,COLUMN($AJ193),4,1,$D194)),"")</f>
        <v/>
      </c>
      <c r="S194" s="151" t="str">
        <f t="shared" si="8"/>
        <v>Abweichung 121</v>
      </c>
      <c r="T194" s="151" t="str">
        <f ca="1">IFERROR(IF(OR(AND(U194="",V194=""),AND(U194=0,V194=0),AND(U194=CONCATENATE($D194,": "),V194=""),AND(U194=CONCATENATE($D194,": "),V194=0)),"",MAX(T$1:T193)+1),"")</f>
        <v/>
      </c>
      <c r="U194" s="151" t="str">
        <f ca="1">IFERROR(CONCATENATE($D194,": ",INDIRECT(ADDRESS(COUNTIF($D$1:$D194,$D194)+3,COLUMN($AL193),4,1,$D194))),"")</f>
        <v/>
      </c>
      <c r="V194" s="151" t="str">
        <f ca="1">IFERROR(INDIRECT(ADDRESS(COUNTIF($D$1:$D194,$D194)+3,COLUMN($AM193),4,1,$D194)),"")</f>
        <v/>
      </c>
    </row>
    <row r="195" spans="4:22" x14ac:dyDescent="0.25">
      <c r="D195" s="151">
        <f t="shared" ref="D195:D258" si="9">VLOOKUP(ROUNDUP((ROW(D195)-1)/$C$2,0),$A$2:$B$15,2,0)</f>
        <v>0</v>
      </c>
      <c r="E195" s="151" t="str">
        <f>CONCATENATE("Hinweis ",COUNTIF($D$1:D194,D195)+1)</f>
        <v>Hinweis 122</v>
      </c>
      <c r="F195" s="151" t="str">
        <f ca="1">IFERROR(IF(OR(AND(G195="",H195=""),AND(G195=0,H195=0),AND(G195=CONCATENATE(D195,": "),H195=""),AND(G195=CONCATENATE(D195,": "),H195=0)),"",MAX(F$1:F194)+1),"")</f>
        <v/>
      </c>
      <c r="G195" s="151" t="str">
        <f ca="1">IFERROR(CONCATENATE($D195,": ",INDIRECT(ADDRESS(COUNTIF($D$1:$D195,$D195)+3,COLUMN($AC194),4,1,$D195))),"")</f>
        <v/>
      </c>
      <c r="H195" s="151" t="str">
        <f ca="1">IFERROR(INDIRECT(ADDRESS(COUNTIF($D$1:$D195,$D195)+3,COLUMN($AD194),4,1,$D195)),"")</f>
        <v/>
      </c>
      <c r="I195" s="151" t="str">
        <f>CONCATENATE("Abweichung ",COUNTIF($D$1:D194,D195)+1)</f>
        <v>Abweichung 122</v>
      </c>
      <c r="J195" s="151" t="str">
        <f ca="1">IFERROR(IF(OR(AND(K195="",L195=""),AND(K195=0,L195=0),AND(K195=CONCATENATE($D195,": "),L195=""),AND(K195=CONCATENATE($D195,": "),L195=0)),"",MAX(J$1:J194)+1),"")</f>
        <v/>
      </c>
      <c r="K195" s="151" t="str">
        <f ca="1">IFERROR(CONCATENATE($D195,": ",INDIRECT(ADDRESS(COUNTIF($D$1:$D195,$D195)+3,COLUMN($AF194),4,1,$D195))),"")</f>
        <v/>
      </c>
      <c r="L195" s="151" t="str">
        <f ca="1">IFERROR(INDIRECT(ADDRESS(COUNTIF($D$1:$D195,$D195)+3,COLUMN($AG194),4,1,$D195)),"")</f>
        <v/>
      </c>
      <c r="M195" s="151"/>
      <c r="N195" s="151"/>
      <c r="O195" s="151" t="str">
        <f t="shared" ref="O195:O258" si="10">E195</f>
        <v>Hinweis 122</v>
      </c>
      <c r="P195" s="151" t="str">
        <f ca="1">IFERROR(IF(OR(AND(Q195="",R195=""),AND(Q195=0,R195=0),AND(Q195=CONCATENATE($D195,": "),R195=""),AND(Q195=CONCATENATE($D195,": "),R195=0)),"",MAX(P$1:P194)+1),"")</f>
        <v/>
      </c>
      <c r="Q195" s="151" t="str">
        <f ca="1">IFERROR(CONCATENATE($D195,": ",INDIRECT(ADDRESS(COUNTIF($D$1:$D195,$D195)+3,COLUMN($AI194),4,1,$D195))),"")</f>
        <v/>
      </c>
      <c r="R195" s="151" t="str">
        <f ca="1">IFERROR(INDIRECT(ADDRESS(COUNTIF($D$1:$D195,$D195)+3,COLUMN($AJ194),4,1,$D195)),"")</f>
        <v/>
      </c>
      <c r="S195" s="151" t="str">
        <f t="shared" ref="S195:S258" si="11">I195</f>
        <v>Abweichung 122</v>
      </c>
      <c r="T195" s="151" t="str">
        <f ca="1">IFERROR(IF(OR(AND(U195="",V195=""),AND(U195=0,V195=0),AND(U195=CONCATENATE($D195,": "),V195=""),AND(U195=CONCATENATE($D195,": "),V195=0)),"",MAX(T$1:T194)+1),"")</f>
        <v/>
      </c>
      <c r="U195" s="151" t="str">
        <f ca="1">IFERROR(CONCATENATE($D195,": ",INDIRECT(ADDRESS(COUNTIF($D$1:$D195,$D195)+3,COLUMN($AL194),4,1,$D195))),"")</f>
        <v/>
      </c>
      <c r="V195" s="151" t="str">
        <f ca="1">IFERROR(INDIRECT(ADDRESS(COUNTIF($D$1:$D195,$D195)+3,COLUMN($AM194),4,1,$D195)),"")</f>
        <v/>
      </c>
    </row>
    <row r="196" spans="4:22" x14ac:dyDescent="0.25">
      <c r="D196" s="151">
        <f t="shared" si="9"/>
        <v>0</v>
      </c>
      <c r="E196" s="151" t="str">
        <f>CONCATENATE("Hinweis ",COUNTIF($D$1:D195,D196)+1)</f>
        <v>Hinweis 123</v>
      </c>
      <c r="F196" s="151" t="str">
        <f ca="1">IFERROR(IF(OR(AND(G196="",H196=""),AND(G196=0,H196=0),AND(G196=CONCATENATE(D196,": "),H196=""),AND(G196=CONCATENATE(D196,": "),H196=0)),"",MAX(F$1:F195)+1),"")</f>
        <v/>
      </c>
      <c r="G196" s="151" t="str">
        <f ca="1">IFERROR(CONCATENATE($D196,": ",INDIRECT(ADDRESS(COUNTIF($D$1:$D196,$D196)+3,COLUMN($AC195),4,1,$D196))),"")</f>
        <v/>
      </c>
      <c r="H196" s="151" t="str">
        <f ca="1">IFERROR(INDIRECT(ADDRESS(COUNTIF($D$1:$D196,$D196)+3,COLUMN($AD195),4,1,$D196)),"")</f>
        <v/>
      </c>
      <c r="I196" s="151" t="str">
        <f>CONCATENATE("Abweichung ",COUNTIF($D$1:D195,D196)+1)</f>
        <v>Abweichung 123</v>
      </c>
      <c r="J196" s="151" t="str">
        <f ca="1">IFERROR(IF(OR(AND(K196="",L196=""),AND(K196=0,L196=0),AND(K196=CONCATENATE($D196,": "),L196=""),AND(K196=CONCATENATE($D196,": "),L196=0)),"",MAX(J$1:J195)+1),"")</f>
        <v/>
      </c>
      <c r="K196" s="151" t="str">
        <f ca="1">IFERROR(CONCATENATE($D196,": ",INDIRECT(ADDRESS(COUNTIF($D$1:$D196,$D196)+3,COLUMN($AF195),4,1,$D196))),"")</f>
        <v/>
      </c>
      <c r="L196" s="151" t="str">
        <f ca="1">IFERROR(INDIRECT(ADDRESS(COUNTIF($D$1:$D196,$D196)+3,COLUMN($AG195),4,1,$D196)),"")</f>
        <v/>
      </c>
      <c r="M196" s="151"/>
      <c r="N196" s="151"/>
      <c r="O196" s="151" t="str">
        <f t="shared" si="10"/>
        <v>Hinweis 123</v>
      </c>
      <c r="P196" s="151" t="str">
        <f ca="1">IFERROR(IF(OR(AND(Q196="",R196=""),AND(Q196=0,R196=0),AND(Q196=CONCATENATE($D196,": "),R196=""),AND(Q196=CONCATENATE($D196,": "),R196=0)),"",MAX(P$1:P195)+1),"")</f>
        <v/>
      </c>
      <c r="Q196" s="151" t="str">
        <f ca="1">IFERROR(CONCATENATE($D196,": ",INDIRECT(ADDRESS(COUNTIF($D$1:$D196,$D196)+3,COLUMN($AI195),4,1,$D196))),"")</f>
        <v/>
      </c>
      <c r="R196" s="151" t="str">
        <f ca="1">IFERROR(INDIRECT(ADDRESS(COUNTIF($D$1:$D196,$D196)+3,COLUMN($AJ195),4,1,$D196)),"")</f>
        <v/>
      </c>
      <c r="S196" s="151" t="str">
        <f t="shared" si="11"/>
        <v>Abweichung 123</v>
      </c>
      <c r="T196" s="151" t="str">
        <f ca="1">IFERROR(IF(OR(AND(U196="",V196=""),AND(U196=0,V196=0),AND(U196=CONCATENATE($D196,": "),V196=""),AND(U196=CONCATENATE($D196,": "),V196=0)),"",MAX(T$1:T195)+1),"")</f>
        <v/>
      </c>
      <c r="U196" s="151" t="str">
        <f ca="1">IFERROR(CONCATENATE($D196,": ",INDIRECT(ADDRESS(COUNTIF($D$1:$D196,$D196)+3,COLUMN($AL195),4,1,$D196))),"")</f>
        <v/>
      </c>
      <c r="V196" s="151" t="str">
        <f ca="1">IFERROR(INDIRECT(ADDRESS(COUNTIF($D$1:$D196,$D196)+3,COLUMN($AM195),4,1,$D196)),"")</f>
        <v/>
      </c>
    </row>
    <row r="197" spans="4:22" x14ac:dyDescent="0.25">
      <c r="D197" s="151">
        <f t="shared" si="9"/>
        <v>0</v>
      </c>
      <c r="E197" s="151" t="str">
        <f>CONCATENATE("Hinweis ",COUNTIF($D$1:D196,D197)+1)</f>
        <v>Hinweis 124</v>
      </c>
      <c r="F197" s="151" t="str">
        <f ca="1">IFERROR(IF(OR(AND(G197="",H197=""),AND(G197=0,H197=0),AND(G197=CONCATENATE(D197,": "),H197=""),AND(G197=CONCATENATE(D197,": "),H197=0)),"",MAX(F$1:F196)+1),"")</f>
        <v/>
      </c>
      <c r="G197" s="151" t="str">
        <f ca="1">IFERROR(CONCATENATE($D197,": ",INDIRECT(ADDRESS(COUNTIF($D$1:$D197,$D197)+3,COLUMN($AC196),4,1,$D197))),"")</f>
        <v/>
      </c>
      <c r="H197" s="151" t="str">
        <f ca="1">IFERROR(INDIRECT(ADDRESS(COUNTIF($D$1:$D197,$D197)+3,COLUMN($AD196),4,1,$D197)),"")</f>
        <v/>
      </c>
      <c r="I197" s="151" t="str">
        <f>CONCATENATE("Abweichung ",COUNTIF($D$1:D196,D197)+1)</f>
        <v>Abweichung 124</v>
      </c>
      <c r="J197" s="151" t="str">
        <f ca="1">IFERROR(IF(OR(AND(K197="",L197=""),AND(K197=0,L197=0),AND(K197=CONCATENATE($D197,": "),L197=""),AND(K197=CONCATENATE($D197,": "),L197=0)),"",MAX(J$1:J196)+1),"")</f>
        <v/>
      </c>
      <c r="K197" s="151" t="str">
        <f ca="1">IFERROR(CONCATENATE($D197,": ",INDIRECT(ADDRESS(COUNTIF($D$1:$D197,$D197)+3,COLUMN($AF196),4,1,$D197))),"")</f>
        <v/>
      </c>
      <c r="L197" s="151" t="str">
        <f ca="1">IFERROR(INDIRECT(ADDRESS(COUNTIF($D$1:$D197,$D197)+3,COLUMN($AG196),4,1,$D197)),"")</f>
        <v/>
      </c>
      <c r="M197" s="151"/>
      <c r="N197" s="151"/>
      <c r="O197" s="151" t="str">
        <f t="shared" si="10"/>
        <v>Hinweis 124</v>
      </c>
      <c r="P197" s="151" t="str">
        <f ca="1">IFERROR(IF(OR(AND(Q197="",R197=""),AND(Q197=0,R197=0),AND(Q197=CONCATENATE($D197,": "),R197=""),AND(Q197=CONCATENATE($D197,": "),R197=0)),"",MAX(P$1:P196)+1),"")</f>
        <v/>
      </c>
      <c r="Q197" s="151" t="str">
        <f ca="1">IFERROR(CONCATENATE($D197,": ",INDIRECT(ADDRESS(COUNTIF($D$1:$D197,$D197)+3,COLUMN($AI196),4,1,$D197))),"")</f>
        <v/>
      </c>
      <c r="R197" s="151" t="str">
        <f ca="1">IFERROR(INDIRECT(ADDRESS(COUNTIF($D$1:$D197,$D197)+3,COLUMN($AJ196),4,1,$D197)),"")</f>
        <v/>
      </c>
      <c r="S197" s="151" t="str">
        <f t="shared" si="11"/>
        <v>Abweichung 124</v>
      </c>
      <c r="T197" s="151" t="str">
        <f ca="1">IFERROR(IF(OR(AND(U197="",V197=""),AND(U197=0,V197=0),AND(U197=CONCATENATE($D197,": "),V197=""),AND(U197=CONCATENATE($D197,": "),V197=0)),"",MAX(T$1:T196)+1),"")</f>
        <v/>
      </c>
      <c r="U197" s="151" t="str">
        <f ca="1">IFERROR(CONCATENATE($D197,": ",INDIRECT(ADDRESS(COUNTIF($D$1:$D197,$D197)+3,COLUMN($AL196),4,1,$D197))),"")</f>
        <v/>
      </c>
      <c r="V197" s="151" t="str">
        <f ca="1">IFERROR(INDIRECT(ADDRESS(COUNTIF($D$1:$D197,$D197)+3,COLUMN($AM196),4,1,$D197)),"")</f>
        <v/>
      </c>
    </row>
    <row r="198" spans="4:22" x14ac:dyDescent="0.25">
      <c r="D198" s="151">
        <f t="shared" si="9"/>
        <v>0</v>
      </c>
      <c r="E198" s="151" t="str">
        <f>CONCATENATE("Hinweis ",COUNTIF($D$1:D197,D198)+1)</f>
        <v>Hinweis 125</v>
      </c>
      <c r="F198" s="151" t="str">
        <f ca="1">IFERROR(IF(OR(AND(G198="",H198=""),AND(G198=0,H198=0),AND(G198=CONCATENATE(D198,": "),H198=""),AND(G198=CONCATENATE(D198,": "),H198=0)),"",MAX(F$1:F197)+1),"")</f>
        <v/>
      </c>
      <c r="G198" s="151" t="str">
        <f ca="1">IFERROR(CONCATENATE($D198,": ",INDIRECT(ADDRESS(COUNTIF($D$1:$D198,$D198)+3,COLUMN($AC197),4,1,$D198))),"")</f>
        <v/>
      </c>
      <c r="H198" s="151" t="str">
        <f ca="1">IFERROR(INDIRECT(ADDRESS(COUNTIF($D$1:$D198,$D198)+3,COLUMN($AD197),4,1,$D198)),"")</f>
        <v/>
      </c>
      <c r="I198" s="151" t="str">
        <f>CONCATENATE("Abweichung ",COUNTIF($D$1:D197,D198)+1)</f>
        <v>Abweichung 125</v>
      </c>
      <c r="J198" s="151" t="str">
        <f ca="1">IFERROR(IF(OR(AND(K198="",L198=""),AND(K198=0,L198=0),AND(K198=CONCATENATE($D198,": "),L198=""),AND(K198=CONCATENATE($D198,": "),L198=0)),"",MAX(J$1:J197)+1),"")</f>
        <v/>
      </c>
      <c r="K198" s="151" t="str">
        <f ca="1">IFERROR(CONCATENATE($D198,": ",INDIRECT(ADDRESS(COUNTIF($D$1:$D198,$D198)+3,COLUMN($AF197),4,1,$D198))),"")</f>
        <v/>
      </c>
      <c r="L198" s="151" t="str">
        <f ca="1">IFERROR(INDIRECT(ADDRESS(COUNTIF($D$1:$D198,$D198)+3,COLUMN($AG197),4,1,$D198)),"")</f>
        <v/>
      </c>
      <c r="M198" s="151"/>
      <c r="N198" s="151"/>
      <c r="O198" s="151" t="str">
        <f t="shared" si="10"/>
        <v>Hinweis 125</v>
      </c>
      <c r="P198" s="151" t="str">
        <f ca="1">IFERROR(IF(OR(AND(Q198="",R198=""),AND(Q198=0,R198=0),AND(Q198=CONCATENATE($D198,": "),R198=""),AND(Q198=CONCATENATE($D198,": "),R198=0)),"",MAX(P$1:P197)+1),"")</f>
        <v/>
      </c>
      <c r="Q198" s="151" t="str">
        <f ca="1">IFERROR(CONCATENATE($D198,": ",INDIRECT(ADDRESS(COUNTIF($D$1:$D198,$D198)+3,COLUMN($AI197),4,1,$D198))),"")</f>
        <v/>
      </c>
      <c r="R198" s="151" t="str">
        <f ca="1">IFERROR(INDIRECT(ADDRESS(COUNTIF($D$1:$D198,$D198)+3,COLUMN($AJ197),4,1,$D198)),"")</f>
        <v/>
      </c>
      <c r="S198" s="151" t="str">
        <f t="shared" si="11"/>
        <v>Abweichung 125</v>
      </c>
      <c r="T198" s="151" t="str">
        <f ca="1">IFERROR(IF(OR(AND(U198="",V198=""),AND(U198=0,V198=0),AND(U198=CONCATENATE($D198,": "),V198=""),AND(U198=CONCATENATE($D198,": "),V198=0)),"",MAX(T$1:T197)+1),"")</f>
        <v/>
      </c>
      <c r="U198" s="151" t="str">
        <f ca="1">IFERROR(CONCATENATE($D198,": ",INDIRECT(ADDRESS(COUNTIF($D$1:$D198,$D198)+3,COLUMN($AL197),4,1,$D198))),"")</f>
        <v/>
      </c>
      <c r="V198" s="151" t="str">
        <f ca="1">IFERROR(INDIRECT(ADDRESS(COUNTIF($D$1:$D198,$D198)+3,COLUMN($AM197),4,1,$D198)),"")</f>
        <v/>
      </c>
    </row>
    <row r="199" spans="4:22" x14ac:dyDescent="0.25">
      <c r="D199" s="151">
        <f t="shared" si="9"/>
        <v>0</v>
      </c>
      <c r="E199" s="151" t="str">
        <f>CONCATENATE("Hinweis ",COUNTIF($D$1:D198,D199)+1)</f>
        <v>Hinweis 126</v>
      </c>
      <c r="F199" s="151" t="str">
        <f ca="1">IFERROR(IF(OR(AND(G199="",H199=""),AND(G199=0,H199=0),AND(G199=CONCATENATE(D199,": "),H199=""),AND(G199=CONCATENATE(D199,": "),H199=0)),"",MAX(F$1:F198)+1),"")</f>
        <v/>
      </c>
      <c r="G199" s="151" t="str">
        <f ca="1">IFERROR(CONCATENATE($D199,": ",INDIRECT(ADDRESS(COUNTIF($D$1:$D199,$D199)+3,COLUMN($AC198),4,1,$D199))),"")</f>
        <v/>
      </c>
      <c r="H199" s="151" t="str">
        <f ca="1">IFERROR(INDIRECT(ADDRESS(COUNTIF($D$1:$D199,$D199)+3,COLUMN($AD198),4,1,$D199)),"")</f>
        <v/>
      </c>
      <c r="I199" s="151" t="str">
        <f>CONCATENATE("Abweichung ",COUNTIF($D$1:D198,D199)+1)</f>
        <v>Abweichung 126</v>
      </c>
      <c r="J199" s="151" t="str">
        <f ca="1">IFERROR(IF(OR(AND(K199="",L199=""),AND(K199=0,L199=0),AND(K199=CONCATENATE($D199,": "),L199=""),AND(K199=CONCATENATE($D199,": "),L199=0)),"",MAX(J$1:J198)+1),"")</f>
        <v/>
      </c>
      <c r="K199" s="151" t="str">
        <f ca="1">IFERROR(CONCATENATE($D199,": ",INDIRECT(ADDRESS(COUNTIF($D$1:$D199,$D199)+3,COLUMN($AF198),4,1,$D199))),"")</f>
        <v/>
      </c>
      <c r="L199" s="151" t="str">
        <f ca="1">IFERROR(INDIRECT(ADDRESS(COUNTIF($D$1:$D199,$D199)+3,COLUMN($AG198),4,1,$D199)),"")</f>
        <v/>
      </c>
      <c r="M199" s="151"/>
      <c r="N199" s="151"/>
      <c r="O199" s="151" t="str">
        <f t="shared" si="10"/>
        <v>Hinweis 126</v>
      </c>
      <c r="P199" s="151" t="str">
        <f ca="1">IFERROR(IF(OR(AND(Q199="",R199=""),AND(Q199=0,R199=0),AND(Q199=CONCATENATE($D199,": "),R199=""),AND(Q199=CONCATENATE($D199,": "),R199=0)),"",MAX(P$1:P198)+1),"")</f>
        <v/>
      </c>
      <c r="Q199" s="151" t="str">
        <f ca="1">IFERROR(CONCATENATE($D199,": ",INDIRECT(ADDRESS(COUNTIF($D$1:$D199,$D199)+3,COLUMN($AI198),4,1,$D199))),"")</f>
        <v/>
      </c>
      <c r="R199" s="151" t="str">
        <f ca="1">IFERROR(INDIRECT(ADDRESS(COUNTIF($D$1:$D199,$D199)+3,COLUMN($AJ198),4,1,$D199)),"")</f>
        <v/>
      </c>
      <c r="S199" s="151" t="str">
        <f t="shared" si="11"/>
        <v>Abweichung 126</v>
      </c>
      <c r="T199" s="151" t="str">
        <f ca="1">IFERROR(IF(OR(AND(U199="",V199=""),AND(U199=0,V199=0),AND(U199=CONCATENATE($D199,": "),V199=""),AND(U199=CONCATENATE($D199,": "),V199=0)),"",MAX(T$1:T198)+1),"")</f>
        <v/>
      </c>
      <c r="U199" s="151" t="str">
        <f ca="1">IFERROR(CONCATENATE($D199,": ",INDIRECT(ADDRESS(COUNTIF($D$1:$D199,$D199)+3,COLUMN($AL198),4,1,$D199))),"")</f>
        <v/>
      </c>
      <c r="V199" s="151" t="str">
        <f ca="1">IFERROR(INDIRECT(ADDRESS(COUNTIF($D$1:$D199,$D199)+3,COLUMN($AM198),4,1,$D199)),"")</f>
        <v/>
      </c>
    </row>
    <row r="200" spans="4:22" x14ac:dyDescent="0.25">
      <c r="D200" s="151">
        <f t="shared" si="9"/>
        <v>0</v>
      </c>
      <c r="E200" s="151" t="str">
        <f>CONCATENATE("Hinweis ",COUNTIF($D$1:D199,D200)+1)</f>
        <v>Hinweis 127</v>
      </c>
      <c r="F200" s="151" t="str">
        <f ca="1">IFERROR(IF(OR(AND(G200="",H200=""),AND(G200=0,H200=0),AND(G200=CONCATENATE(D200,": "),H200=""),AND(G200=CONCATENATE(D200,": "),H200=0)),"",MAX(F$1:F199)+1),"")</f>
        <v/>
      </c>
      <c r="G200" s="151" t="str">
        <f ca="1">IFERROR(CONCATENATE($D200,": ",INDIRECT(ADDRESS(COUNTIF($D$1:$D200,$D200)+3,COLUMN($AC199),4,1,$D200))),"")</f>
        <v/>
      </c>
      <c r="H200" s="151" t="str">
        <f ca="1">IFERROR(INDIRECT(ADDRESS(COUNTIF($D$1:$D200,$D200)+3,COLUMN($AD199),4,1,$D200)),"")</f>
        <v/>
      </c>
      <c r="I200" s="151" t="str">
        <f>CONCATENATE("Abweichung ",COUNTIF($D$1:D199,D200)+1)</f>
        <v>Abweichung 127</v>
      </c>
      <c r="J200" s="151" t="str">
        <f ca="1">IFERROR(IF(OR(AND(K200="",L200=""),AND(K200=0,L200=0),AND(K200=CONCATENATE($D200,": "),L200=""),AND(K200=CONCATENATE($D200,": "),L200=0)),"",MAX(J$1:J199)+1),"")</f>
        <v/>
      </c>
      <c r="K200" s="151" t="str">
        <f ca="1">IFERROR(CONCATENATE($D200,": ",INDIRECT(ADDRESS(COUNTIF($D$1:$D200,$D200)+3,COLUMN($AF199),4,1,$D200))),"")</f>
        <v/>
      </c>
      <c r="L200" s="151" t="str">
        <f ca="1">IFERROR(INDIRECT(ADDRESS(COUNTIF($D$1:$D200,$D200)+3,COLUMN($AG199),4,1,$D200)),"")</f>
        <v/>
      </c>
      <c r="M200" s="151"/>
      <c r="N200" s="151"/>
      <c r="O200" s="151" t="str">
        <f t="shared" si="10"/>
        <v>Hinweis 127</v>
      </c>
      <c r="P200" s="151" t="str">
        <f ca="1">IFERROR(IF(OR(AND(Q200="",R200=""),AND(Q200=0,R200=0),AND(Q200=CONCATENATE($D200,": "),R200=""),AND(Q200=CONCATENATE($D200,": "),R200=0)),"",MAX(P$1:P199)+1),"")</f>
        <v/>
      </c>
      <c r="Q200" s="151" t="str">
        <f ca="1">IFERROR(CONCATENATE($D200,": ",INDIRECT(ADDRESS(COUNTIF($D$1:$D200,$D200)+3,COLUMN($AI199),4,1,$D200))),"")</f>
        <v/>
      </c>
      <c r="R200" s="151" t="str">
        <f ca="1">IFERROR(INDIRECT(ADDRESS(COUNTIF($D$1:$D200,$D200)+3,COLUMN($AJ199),4,1,$D200)),"")</f>
        <v/>
      </c>
      <c r="S200" s="151" t="str">
        <f t="shared" si="11"/>
        <v>Abweichung 127</v>
      </c>
      <c r="T200" s="151" t="str">
        <f ca="1">IFERROR(IF(OR(AND(U200="",V200=""),AND(U200=0,V200=0),AND(U200=CONCATENATE($D200,": "),V200=""),AND(U200=CONCATENATE($D200,": "),V200=0)),"",MAX(T$1:T199)+1),"")</f>
        <v/>
      </c>
      <c r="U200" s="151" t="str">
        <f ca="1">IFERROR(CONCATENATE($D200,": ",INDIRECT(ADDRESS(COUNTIF($D$1:$D200,$D200)+3,COLUMN($AL199),4,1,$D200))),"")</f>
        <v/>
      </c>
      <c r="V200" s="151" t="str">
        <f ca="1">IFERROR(INDIRECT(ADDRESS(COUNTIF($D$1:$D200,$D200)+3,COLUMN($AM199),4,1,$D200)),"")</f>
        <v/>
      </c>
    </row>
    <row r="201" spans="4:22" x14ac:dyDescent="0.25">
      <c r="D201" s="151">
        <f t="shared" si="9"/>
        <v>0</v>
      </c>
      <c r="E201" s="151" t="str">
        <f>CONCATENATE("Hinweis ",COUNTIF($D$1:D200,D201)+1)</f>
        <v>Hinweis 128</v>
      </c>
      <c r="F201" s="151" t="str">
        <f ca="1">IFERROR(IF(OR(AND(G201="",H201=""),AND(G201=0,H201=0),AND(G201=CONCATENATE(D201,": "),H201=""),AND(G201=CONCATENATE(D201,": "),H201=0)),"",MAX(F$1:F200)+1),"")</f>
        <v/>
      </c>
      <c r="G201" s="151" t="str">
        <f ca="1">IFERROR(CONCATENATE($D201,": ",INDIRECT(ADDRESS(COUNTIF($D$1:$D201,$D201)+3,COLUMN($AC200),4,1,$D201))),"")</f>
        <v/>
      </c>
      <c r="H201" s="151" t="str">
        <f ca="1">IFERROR(INDIRECT(ADDRESS(COUNTIF($D$1:$D201,$D201)+3,COLUMN($AD200),4,1,$D201)),"")</f>
        <v/>
      </c>
      <c r="I201" s="151" t="str">
        <f>CONCATENATE("Abweichung ",COUNTIF($D$1:D200,D201)+1)</f>
        <v>Abweichung 128</v>
      </c>
      <c r="J201" s="151" t="str">
        <f ca="1">IFERROR(IF(OR(AND(K201="",L201=""),AND(K201=0,L201=0),AND(K201=CONCATENATE($D201,": "),L201=""),AND(K201=CONCATENATE($D201,": "),L201=0)),"",MAX(J$1:J200)+1),"")</f>
        <v/>
      </c>
      <c r="K201" s="151" t="str">
        <f ca="1">IFERROR(CONCATENATE($D201,": ",INDIRECT(ADDRESS(COUNTIF($D$1:$D201,$D201)+3,COLUMN($AF200),4,1,$D201))),"")</f>
        <v/>
      </c>
      <c r="L201" s="151" t="str">
        <f ca="1">IFERROR(INDIRECT(ADDRESS(COUNTIF($D$1:$D201,$D201)+3,COLUMN($AG200),4,1,$D201)),"")</f>
        <v/>
      </c>
      <c r="M201" s="151"/>
      <c r="N201" s="151"/>
      <c r="O201" s="151" t="str">
        <f t="shared" si="10"/>
        <v>Hinweis 128</v>
      </c>
      <c r="P201" s="151" t="str">
        <f ca="1">IFERROR(IF(OR(AND(Q201="",R201=""),AND(Q201=0,R201=0),AND(Q201=CONCATENATE($D201,": "),R201=""),AND(Q201=CONCATENATE($D201,": "),R201=0)),"",MAX(P$1:P200)+1),"")</f>
        <v/>
      </c>
      <c r="Q201" s="151" t="str">
        <f ca="1">IFERROR(CONCATENATE($D201,": ",INDIRECT(ADDRESS(COUNTIF($D$1:$D201,$D201)+3,COLUMN($AI200),4,1,$D201))),"")</f>
        <v/>
      </c>
      <c r="R201" s="151" t="str">
        <f ca="1">IFERROR(INDIRECT(ADDRESS(COUNTIF($D$1:$D201,$D201)+3,COLUMN($AJ200),4,1,$D201)),"")</f>
        <v/>
      </c>
      <c r="S201" s="151" t="str">
        <f t="shared" si="11"/>
        <v>Abweichung 128</v>
      </c>
      <c r="T201" s="151" t="str">
        <f ca="1">IFERROR(IF(OR(AND(U201="",V201=""),AND(U201=0,V201=0),AND(U201=CONCATENATE($D201,": "),V201=""),AND(U201=CONCATENATE($D201,": "),V201=0)),"",MAX(T$1:T200)+1),"")</f>
        <v/>
      </c>
      <c r="U201" s="151" t="str">
        <f ca="1">IFERROR(CONCATENATE($D201,": ",INDIRECT(ADDRESS(COUNTIF($D$1:$D201,$D201)+3,COLUMN($AL200),4,1,$D201))),"")</f>
        <v/>
      </c>
      <c r="V201" s="151" t="str">
        <f ca="1">IFERROR(INDIRECT(ADDRESS(COUNTIF($D$1:$D201,$D201)+3,COLUMN($AM200),4,1,$D201)),"")</f>
        <v/>
      </c>
    </row>
    <row r="202" spans="4:22" x14ac:dyDescent="0.25">
      <c r="D202" s="151">
        <f t="shared" si="9"/>
        <v>0</v>
      </c>
      <c r="E202" s="151" t="str">
        <f>CONCATENATE("Hinweis ",COUNTIF($D$1:D201,D202)+1)</f>
        <v>Hinweis 129</v>
      </c>
      <c r="F202" s="151" t="str">
        <f ca="1">IFERROR(IF(OR(AND(G202="",H202=""),AND(G202=0,H202=0),AND(G202=CONCATENATE(D202,": "),H202=""),AND(G202=CONCATENATE(D202,": "),H202=0)),"",MAX(F$1:F201)+1),"")</f>
        <v/>
      </c>
      <c r="G202" s="151" t="str">
        <f ca="1">IFERROR(CONCATENATE($D202,": ",INDIRECT(ADDRESS(COUNTIF($D$1:$D202,$D202)+3,COLUMN($AC201),4,1,$D202))),"")</f>
        <v/>
      </c>
      <c r="H202" s="151" t="str">
        <f ca="1">IFERROR(INDIRECT(ADDRESS(COUNTIF($D$1:$D202,$D202)+3,COLUMN($AD201),4,1,$D202)),"")</f>
        <v/>
      </c>
      <c r="I202" s="151" t="str">
        <f>CONCATENATE("Abweichung ",COUNTIF($D$1:D201,D202)+1)</f>
        <v>Abweichung 129</v>
      </c>
      <c r="J202" s="151" t="str">
        <f ca="1">IFERROR(IF(OR(AND(K202="",L202=""),AND(K202=0,L202=0),AND(K202=CONCATENATE($D202,": "),L202=""),AND(K202=CONCATENATE($D202,": "),L202=0)),"",MAX(J$1:J201)+1),"")</f>
        <v/>
      </c>
      <c r="K202" s="151" t="str">
        <f ca="1">IFERROR(CONCATENATE($D202,": ",INDIRECT(ADDRESS(COUNTIF($D$1:$D202,$D202)+3,COLUMN($AF201),4,1,$D202))),"")</f>
        <v/>
      </c>
      <c r="L202" s="151" t="str">
        <f ca="1">IFERROR(INDIRECT(ADDRESS(COUNTIF($D$1:$D202,$D202)+3,COLUMN($AG201),4,1,$D202)),"")</f>
        <v/>
      </c>
      <c r="M202" s="151"/>
      <c r="N202" s="151"/>
      <c r="O202" s="151" t="str">
        <f t="shared" si="10"/>
        <v>Hinweis 129</v>
      </c>
      <c r="P202" s="151" t="str">
        <f ca="1">IFERROR(IF(OR(AND(Q202="",R202=""),AND(Q202=0,R202=0),AND(Q202=CONCATENATE($D202,": "),R202=""),AND(Q202=CONCATENATE($D202,": "),R202=0)),"",MAX(P$1:P201)+1),"")</f>
        <v/>
      </c>
      <c r="Q202" s="151" t="str">
        <f ca="1">IFERROR(CONCATENATE($D202,": ",INDIRECT(ADDRESS(COUNTIF($D$1:$D202,$D202)+3,COLUMN($AI201),4,1,$D202))),"")</f>
        <v/>
      </c>
      <c r="R202" s="151" t="str">
        <f ca="1">IFERROR(INDIRECT(ADDRESS(COUNTIF($D$1:$D202,$D202)+3,COLUMN($AJ201),4,1,$D202)),"")</f>
        <v/>
      </c>
      <c r="S202" s="151" t="str">
        <f t="shared" si="11"/>
        <v>Abweichung 129</v>
      </c>
      <c r="T202" s="151" t="str">
        <f ca="1">IFERROR(IF(OR(AND(U202="",V202=""),AND(U202=0,V202=0),AND(U202=CONCATENATE($D202,": "),V202=""),AND(U202=CONCATENATE($D202,": "),V202=0)),"",MAX(T$1:T201)+1),"")</f>
        <v/>
      </c>
      <c r="U202" s="151" t="str">
        <f ca="1">IFERROR(CONCATENATE($D202,": ",INDIRECT(ADDRESS(COUNTIF($D$1:$D202,$D202)+3,COLUMN($AL201),4,1,$D202))),"")</f>
        <v/>
      </c>
      <c r="V202" s="151" t="str">
        <f ca="1">IFERROR(INDIRECT(ADDRESS(COUNTIF($D$1:$D202,$D202)+3,COLUMN($AM201),4,1,$D202)),"")</f>
        <v/>
      </c>
    </row>
    <row r="203" spans="4:22" x14ac:dyDescent="0.25">
      <c r="D203" s="151">
        <f t="shared" si="9"/>
        <v>0</v>
      </c>
      <c r="E203" s="151" t="str">
        <f>CONCATENATE("Hinweis ",COUNTIF($D$1:D202,D203)+1)</f>
        <v>Hinweis 130</v>
      </c>
      <c r="F203" s="151" t="str">
        <f ca="1">IFERROR(IF(OR(AND(G203="",H203=""),AND(G203=0,H203=0),AND(G203=CONCATENATE(D203,": "),H203=""),AND(G203=CONCATENATE(D203,": "),H203=0)),"",MAX(F$1:F202)+1),"")</f>
        <v/>
      </c>
      <c r="G203" s="151" t="str">
        <f ca="1">IFERROR(CONCATENATE($D203,": ",INDIRECT(ADDRESS(COUNTIF($D$1:$D203,$D203)+3,COLUMN($AC202),4,1,$D203))),"")</f>
        <v/>
      </c>
      <c r="H203" s="151" t="str">
        <f ca="1">IFERROR(INDIRECT(ADDRESS(COUNTIF($D$1:$D203,$D203)+3,COLUMN($AD202),4,1,$D203)),"")</f>
        <v/>
      </c>
      <c r="I203" s="151" t="str">
        <f>CONCATENATE("Abweichung ",COUNTIF($D$1:D202,D203)+1)</f>
        <v>Abweichung 130</v>
      </c>
      <c r="J203" s="151" t="str">
        <f ca="1">IFERROR(IF(OR(AND(K203="",L203=""),AND(K203=0,L203=0),AND(K203=CONCATENATE($D203,": "),L203=""),AND(K203=CONCATENATE($D203,": "),L203=0)),"",MAX(J$1:J202)+1),"")</f>
        <v/>
      </c>
      <c r="K203" s="151" t="str">
        <f ca="1">IFERROR(CONCATENATE($D203,": ",INDIRECT(ADDRESS(COUNTIF($D$1:$D203,$D203)+3,COLUMN($AF202),4,1,$D203))),"")</f>
        <v/>
      </c>
      <c r="L203" s="151" t="str">
        <f ca="1">IFERROR(INDIRECT(ADDRESS(COUNTIF($D$1:$D203,$D203)+3,COLUMN($AG202),4,1,$D203)),"")</f>
        <v/>
      </c>
      <c r="M203" s="151"/>
      <c r="N203" s="151"/>
      <c r="O203" s="151" t="str">
        <f t="shared" si="10"/>
        <v>Hinweis 130</v>
      </c>
      <c r="P203" s="151" t="str">
        <f ca="1">IFERROR(IF(OR(AND(Q203="",R203=""),AND(Q203=0,R203=0),AND(Q203=CONCATENATE($D203,": "),R203=""),AND(Q203=CONCATENATE($D203,": "),R203=0)),"",MAX(P$1:P202)+1),"")</f>
        <v/>
      </c>
      <c r="Q203" s="151" t="str">
        <f ca="1">IFERROR(CONCATENATE($D203,": ",INDIRECT(ADDRESS(COUNTIF($D$1:$D203,$D203)+3,COLUMN($AI202),4,1,$D203))),"")</f>
        <v/>
      </c>
      <c r="R203" s="151" t="str">
        <f ca="1">IFERROR(INDIRECT(ADDRESS(COUNTIF($D$1:$D203,$D203)+3,COLUMN($AJ202),4,1,$D203)),"")</f>
        <v/>
      </c>
      <c r="S203" s="151" t="str">
        <f t="shared" si="11"/>
        <v>Abweichung 130</v>
      </c>
      <c r="T203" s="151" t="str">
        <f ca="1">IFERROR(IF(OR(AND(U203="",V203=""),AND(U203=0,V203=0),AND(U203=CONCATENATE($D203,": "),V203=""),AND(U203=CONCATENATE($D203,": "),V203=0)),"",MAX(T$1:T202)+1),"")</f>
        <v/>
      </c>
      <c r="U203" s="151" t="str">
        <f ca="1">IFERROR(CONCATENATE($D203,": ",INDIRECT(ADDRESS(COUNTIF($D$1:$D203,$D203)+3,COLUMN($AL202),4,1,$D203))),"")</f>
        <v/>
      </c>
      <c r="V203" s="151" t="str">
        <f ca="1">IFERROR(INDIRECT(ADDRESS(COUNTIF($D$1:$D203,$D203)+3,COLUMN($AM202),4,1,$D203)),"")</f>
        <v/>
      </c>
    </row>
    <row r="204" spans="4:22" x14ac:dyDescent="0.25">
      <c r="D204" s="151">
        <f t="shared" si="9"/>
        <v>0</v>
      </c>
      <c r="E204" s="151" t="str">
        <f>CONCATENATE("Hinweis ",COUNTIF($D$1:D203,D204)+1)</f>
        <v>Hinweis 131</v>
      </c>
      <c r="F204" s="151" t="str">
        <f ca="1">IFERROR(IF(OR(AND(G204="",H204=""),AND(G204=0,H204=0),AND(G204=CONCATENATE(D204,": "),H204=""),AND(G204=CONCATENATE(D204,": "),H204=0)),"",MAX(F$1:F203)+1),"")</f>
        <v/>
      </c>
      <c r="G204" s="151" t="str">
        <f ca="1">IFERROR(CONCATENATE($D204,": ",INDIRECT(ADDRESS(COUNTIF($D$1:$D204,$D204)+3,COLUMN($AC203),4,1,$D204))),"")</f>
        <v/>
      </c>
      <c r="H204" s="151" t="str">
        <f ca="1">IFERROR(INDIRECT(ADDRESS(COUNTIF($D$1:$D204,$D204)+3,COLUMN($AD203),4,1,$D204)),"")</f>
        <v/>
      </c>
      <c r="I204" s="151" t="str">
        <f>CONCATENATE("Abweichung ",COUNTIF($D$1:D203,D204)+1)</f>
        <v>Abweichung 131</v>
      </c>
      <c r="J204" s="151" t="str">
        <f ca="1">IFERROR(IF(OR(AND(K204="",L204=""),AND(K204=0,L204=0),AND(K204=CONCATENATE($D204,": "),L204=""),AND(K204=CONCATENATE($D204,": "),L204=0)),"",MAX(J$1:J203)+1),"")</f>
        <v/>
      </c>
      <c r="K204" s="151" t="str">
        <f ca="1">IFERROR(CONCATENATE($D204,": ",INDIRECT(ADDRESS(COUNTIF($D$1:$D204,$D204)+3,COLUMN($AF203),4,1,$D204))),"")</f>
        <v/>
      </c>
      <c r="L204" s="151" t="str">
        <f ca="1">IFERROR(INDIRECT(ADDRESS(COUNTIF($D$1:$D204,$D204)+3,COLUMN($AG203),4,1,$D204)),"")</f>
        <v/>
      </c>
      <c r="M204" s="151"/>
      <c r="N204" s="151"/>
      <c r="O204" s="151" t="str">
        <f t="shared" si="10"/>
        <v>Hinweis 131</v>
      </c>
      <c r="P204" s="151" t="str">
        <f ca="1">IFERROR(IF(OR(AND(Q204="",R204=""),AND(Q204=0,R204=0),AND(Q204=CONCATENATE($D204,": "),R204=""),AND(Q204=CONCATENATE($D204,": "),R204=0)),"",MAX(P$1:P203)+1),"")</f>
        <v/>
      </c>
      <c r="Q204" s="151" t="str">
        <f ca="1">IFERROR(CONCATENATE($D204,": ",INDIRECT(ADDRESS(COUNTIF($D$1:$D204,$D204)+3,COLUMN($AI203),4,1,$D204))),"")</f>
        <v/>
      </c>
      <c r="R204" s="151" t="str">
        <f ca="1">IFERROR(INDIRECT(ADDRESS(COUNTIF($D$1:$D204,$D204)+3,COLUMN($AJ203),4,1,$D204)),"")</f>
        <v/>
      </c>
      <c r="S204" s="151" t="str">
        <f t="shared" si="11"/>
        <v>Abweichung 131</v>
      </c>
      <c r="T204" s="151" t="str">
        <f ca="1">IFERROR(IF(OR(AND(U204="",V204=""),AND(U204=0,V204=0),AND(U204=CONCATENATE($D204,": "),V204=""),AND(U204=CONCATENATE($D204,": "),V204=0)),"",MAX(T$1:T203)+1),"")</f>
        <v/>
      </c>
      <c r="U204" s="151" t="str">
        <f ca="1">IFERROR(CONCATENATE($D204,": ",INDIRECT(ADDRESS(COUNTIF($D$1:$D204,$D204)+3,COLUMN($AL203),4,1,$D204))),"")</f>
        <v/>
      </c>
      <c r="V204" s="151" t="str">
        <f ca="1">IFERROR(INDIRECT(ADDRESS(COUNTIF($D$1:$D204,$D204)+3,COLUMN($AM203),4,1,$D204)),"")</f>
        <v/>
      </c>
    </row>
    <row r="205" spans="4:22" x14ac:dyDescent="0.25">
      <c r="D205" s="151">
        <f t="shared" si="9"/>
        <v>0</v>
      </c>
      <c r="E205" s="151" t="str">
        <f>CONCATENATE("Hinweis ",COUNTIF($D$1:D204,D205)+1)</f>
        <v>Hinweis 132</v>
      </c>
      <c r="F205" s="151" t="str">
        <f ca="1">IFERROR(IF(OR(AND(G205="",H205=""),AND(G205=0,H205=0),AND(G205=CONCATENATE(D205,": "),H205=""),AND(G205=CONCATENATE(D205,": "),H205=0)),"",MAX(F$1:F204)+1),"")</f>
        <v/>
      </c>
      <c r="G205" s="151" t="str">
        <f ca="1">IFERROR(CONCATENATE($D205,": ",INDIRECT(ADDRESS(COUNTIF($D$1:$D205,$D205)+3,COLUMN($AC204),4,1,$D205))),"")</f>
        <v/>
      </c>
      <c r="H205" s="151" t="str">
        <f ca="1">IFERROR(INDIRECT(ADDRESS(COUNTIF($D$1:$D205,$D205)+3,COLUMN($AD204),4,1,$D205)),"")</f>
        <v/>
      </c>
      <c r="I205" s="151" t="str">
        <f>CONCATENATE("Abweichung ",COUNTIF($D$1:D204,D205)+1)</f>
        <v>Abweichung 132</v>
      </c>
      <c r="J205" s="151" t="str">
        <f ca="1">IFERROR(IF(OR(AND(K205="",L205=""),AND(K205=0,L205=0),AND(K205=CONCATENATE($D205,": "),L205=""),AND(K205=CONCATENATE($D205,": "),L205=0)),"",MAX(J$1:J204)+1),"")</f>
        <v/>
      </c>
      <c r="K205" s="151" t="str">
        <f ca="1">IFERROR(CONCATENATE($D205,": ",INDIRECT(ADDRESS(COUNTIF($D$1:$D205,$D205)+3,COLUMN($AF204),4,1,$D205))),"")</f>
        <v/>
      </c>
      <c r="L205" s="151" t="str">
        <f ca="1">IFERROR(INDIRECT(ADDRESS(COUNTIF($D$1:$D205,$D205)+3,COLUMN($AG204),4,1,$D205)),"")</f>
        <v/>
      </c>
      <c r="M205" s="151"/>
      <c r="N205" s="151"/>
      <c r="O205" s="151" t="str">
        <f t="shared" si="10"/>
        <v>Hinweis 132</v>
      </c>
      <c r="P205" s="151" t="str">
        <f ca="1">IFERROR(IF(OR(AND(Q205="",R205=""),AND(Q205=0,R205=0),AND(Q205=CONCATENATE($D205,": "),R205=""),AND(Q205=CONCATENATE($D205,": "),R205=0)),"",MAX(P$1:P204)+1),"")</f>
        <v/>
      </c>
      <c r="Q205" s="151" t="str">
        <f ca="1">IFERROR(CONCATENATE($D205,": ",INDIRECT(ADDRESS(COUNTIF($D$1:$D205,$D205)+3,COLUMN($AI204),4,1,$D205))),"")</f>
        <v/>
      </c>
      <c r="R205" s="151" t="str">
        <f ca="1">IFERROR(INDIRECT(ADDRESS(COUNTIF($D$1:$D205,$D205)+3,COLUMN($AJ204),4,1,$D205)),"")</f>
        <v/>
      </c>
      <c r="S205" s="151" t="str">
        <f t="shared" si="11"/>
        <v>Abweichung 132</v>
      </c>
      <c r="T205" s="151" t="str">
        <f ca="1">IFERROR(IF(OR(AND(U205="",V205=""),AND(U205=0,V205=0),AND(U205=CONCATENATE($D205,": "),V205=""),AND(U205=CONCATENATE($D205,": "),V205=0)),"",MAX(T$1:T204)+1),"")</f>
        <v/>
      </c>
      <c r="U205" s="151" t="str">
        <f ca="1">IFERROR(CONCATENATE($D205,": ",INDIRECT(ADDRESS(COUNTIF($D$1:$D205,$D205)+3,COLUMN($AL204),4,1,$D205))),"")</f>
        <v/>
      </c>
      <c r="V205" s="151" t="str">
        <f ca="1">IFERROR(INDIRECT(ADDRESS(COUNTIF($D$1:$D205,$D205)+3,COLUMN($AM204),4,1,$D205)),"")</f>
        <v/>
      </c>
    </row>
    <row r="206" spans="4:22" x14ac:dyDescent="0.25">
      <c r="D206" s="151">
        <f t="shared" si="9"/>
        <v>0</v>
      </c>
      <c r="E206" s="151" t="str">
        <f>CONCATENATE("Hinweis ",COUNTIF($D$1:D205,D206)+1)</f>
        <v>Hinweis 133</v>
      </c>
      <c r="F206" s="151" t="str">
        <f ca="1">IFERROR(IF(OR(AND(G206="",H206=""),AND(G206=0,H206=0),AND(G206=CONCATENATE(D206,": "),H206=""),AND(G206=CONCATENATE(D206,": "),H206=0)),"",MAX(F$1:F205)+1),"")</f>
        <v/>
      </c>
      <c r="G206" s="151" t="str">
        <f ca="1">IFERROR(CONCATENATE($D206,": ",INDIRECT(ADDRESS(COUNTIF($D$1:$D206,$D206)+3,COLUMN($AC205),4,1,$D206))),"")</f>
        <v/>
      </c>
      <c r="H206" s="151" t="str">
        <f ca="1">IFERROR(INDIRECT(ADDRESS(COUNTIF($D$1:$D206,$D206)+3,COLUMN($AD205),4,1,$D206)),"")</f>
        <v/>
      </c>
      <c r="I206" s="151" t="str">
        <f>CONCATENATE("Abweichung ",COUNTIF($D$1:D205,D206)+1)</f>
        <v>Abweichung 133</v>
      </c>
      <c r="J206" s="151" t="str">
        <f ca="1">IFERROR(IF(OR(AND(K206="",L206=""),AND(K206=0,L206=0),AND(K206=CONCATENATE($D206,": "),L206=""),AND(K206=CONCATENATE($D206,": "),L206=0)),"",MAX(J$1:J205)+1),"")</f>
        <v/>
      </c>
      <c r="K206" s="151" t="str">
        <f ca="1">IFERROR(CONCATENATE($D206,": ",INDIRECT(ADDRESS(COUNTIF($D$1:$D206,$D206)+3,COLUMN($AF205),4,1,$D206))),"")</f>
        <v/>
      </c>
      <c r="L206" s="151" t="str">
        <f ca="1">IFERROR(INDIRECT(ADDRESS(COUNTIF($D$1:$D206,$D206)+3,COLUMN($AG205),4,1,$D206)),"")</f>
        <v/>
      </c>
      <c r="M206" s="151"/>
      <c r="N206" s="151"/>
      <c r="O206" s="151" t="str">
        <f t="shared" si="10"/>
        <v>Hinweis 133</v>
      </c>
      <c r="P206" s="151" t="str">
        <f ca="1">IFERROR(IF(OR(AND(Q206="",R206=""),AND(Q206=0,R206=0),AND(Q206=CONCATENATE($D206,": "),R206=""),AND(Q206=CONCATENATE($D206,": "),R206=0)),"",MAX(P$1:P205)+1),"")</f>
        <v/>
      </c>
      <c r="Q206" s="151" t="str">
        <f ca="1">IFERROR(CONCATENATE($D206,": ",INDIRECT(ADDRESS(COUNTIF($D$1:$D206,$D206)+3,COLUMN($AI205),4,1,$D206))),"")</f>
        <v/>
      </c>
      <c r="R206" s="151" t="str">
        <f ca="1">IFERROR(INDIRECT(ADDRESS(COUNTIF($D$1:$D206,$D206)+3,COLUMN($AJ205),4,1,$D206)),"")</f>
        <v/>
      </c>
      <c r="S206" s="151" t="str">
        <f t="shared" si="11"/>
        <v>Abweichung 133</v>
      </c>
      <c r="T206" s="151" t="str">
        <f ca="1">IFERROR(IF(OR(AND(U206="",V206=""),AND(U206=0,V206=0),AND(U206=CONCATENATE($D206,": "),V206=""),AND(U206=CONCATENATE($D206,": "),V206=0)),"",MAX(T$1:T205)+1),"")</f>
        <v/>
      </c>
      <c r="U206" s="151" t="str">
        <f ca="1">IFERROR(CONCATENATE($D206,": ",INDIRECT(ADDRESS(COUNTIF($D$1:$D206,$D206)+3,COLUMN($AL205),4,1,$D206))),"")</f>
        <v/>
      </c>
      <c r="V206" s="151" t="str">
        <f ca="1">IFERROR(INDIRECT(ADDRESS(COUNTIF($D$1:$D206,$D206)+3,COLUMN($AM205),4,1,$D206)),"")</f>
        <v/>
      </c>
    </row>
    <row r="207" spans="4:22" x14ac:dyDescent="0.25">
      <c r="D207" s="151">
        <f t="shared" si="9"/>
        <v>0</v>
      </c>
      <c r="E207" s="151" t="str">
        <f>CONCATENATE("Hinweis ",COUNTIF($D$1:D206,D207)+1)</f>
        <v>Hinweis 134</v>
      </c>
      <c r="F207" s="151" t="str">
        <f ca="1">IFERROR(IF(OR(AND(G207="",H207=""),AND(G207=0,H207=0),AND(G207=CONCATENATE(D207,": "),H207=""),AND(G207=CONCATENATE(D207,": "),H207=0)),"",MAX(F$1:F206)+1),"")</f>
        <v/>
      </c>
      <c r="G207" s="151" t="str">
        <f ca="1">IFERROR(CONCATENATE($D207,": ",INDIRECT(ADDRESS(COUNTIF($D$1:$D207,$D207)+3,COLUMN($AC206),4,1,$D207))),"")</f>
        <v/>
      </c>
      <c r="H207" s="151" t="str">
        <f ca="1">IFERROR(INDIRECT(ADDRESS(COUNTIF($D$1:$D207,$D207)+3,COLUMN($AD206),4,1,$D207)),"")</f>
        <v/>
      </c>
      <c r="I207" s="151" t="str">
        <f>CONCATENATE("Abweichung ",COUNTIF($D$1:D206,D207)+1)</f>
        <v>Abweichung 134</v>
      </c>
      <c r="J207" s="151" t="str">
        <f ca="1">IFERROR(IF(OR(AND(K207="",L207=""),AND(K207=0,L207=0),AND(K207=CONCATENATE($D207,": "),L207=""),AND(K207=CONCATENATE($D207,": "),L207=0)),"",MAX(J$1:J206)+1),"")</f>
        <v/>
      </c>
      <c r="K207" s="151" t="str">
        <f ca="1">IFERROR(CONCATENATE($D207,": ",INDIRECT(ADDRESS(COUNTIF($D$1:$D207,$D207)+3,COLUMN($AF206),4,1,$D207))),"")</f>
        <v/>
      </c>
      <c r="L207" s="151" t="str">
        <f ca="1">IFERROR(INDIRECT(ADDRESS(COUNTIF($D$1:$D207,$D207)+3,COLUMN($AG206),4,1,$D207)),"")</f>
        <v/>
      </c>
      <c r="M207" s="151"/>
      <c r="N207" s="151"/>
      <c r="O207" s="151" t="str">
        <f t="shared" si="10"/>
        <v>Hinweis 134</v>
      </c>
      <c r="P207" s="151" t="str">
        <f ca="1">IFERROR(IF(OR(AND(Q207="",R207=""),AND(Q207=0,R207=0),AND(Q207=CONCATENATE($D207,": "),R207=""),AND(Q207=CONCATENATE($D207,": "),R207=0)),"",MAX(P$1:P206)+1),"")</f>
        <v/>
      </c>
      <c r="Q207" s="151" t="str">
        <f ca="1">IFERROR(CONCATENATE($D207,": ",INDIRECT(ADDRESS(COUNTIF($D$1:$D207,$D207)+3,COLUMN($AI206),4,1,$D207))),"")</f>
        <v/>
      </c>
      <c r="R207" s="151" t="str">
        <f ca="1">IFERROR(INDIRECT(ADDRESS(COUNTIF($D$1:$D207,$D207)+3,COLUMN($AJ206),4,1,$D207)),"")</f>
        <v/>
      </c>
      <c r="S207" s="151" t="str">
        <f t="shared" si="11"/>
        <v>Abweichung 134</v>
      </c>
      <c r="T207" s="151" t="str">
        <f ca="1">IFERROR(IF(OR(AND(U207="",V207=""),AND(U207=0,V207=0),AND(U207=CONCATENATE($D207,": "),V207=""),AND(U207=CONCATENATE($D207,": "),V207=0)),"",MAX(T$1:T206)+1),"")</f>
        <v/>
      </c>
      <c r="U207" s="151" t="str">
        <f ca="1">IFERROR(CONCATENATE($D207,": ",INDIRECT(ADDRESS(COUNTIF($D$1:$D207,$D207)+3,COLUMN($AL206),4,1,$D207))),"")</f>
        <v/>
      </c>
      <c r="V207" s="151" t="str">
        <f ca="1">IFERROR(INDIRECT(ADDRESS(COUNTIF($D$1:$D207,$D207)+3,COLUMN($AM206),4,1,$D207)),"")</f>
        <v/>
      </c>
    </row>
    <row r="208" spans="4:22" x14ac:dyDescent="0.25">
      <c r="D208" s="151">
        <f t="shared" si="9"/>
        <v>0</v>
      </c>
      <c r="E208" s="151" t="str">
        <f>CONCATENATE("Hinweis ",COUNTIF($D$1:D207,D208)+1)</f>
        <v>Hinweis 135</v>
      </c>
      <c r="F208" s="151" t="str">
        <f ca="1">IFERROR(IF(OR(AND(G208="",H208=""),AND(G208=0,H208=0),AND(G208=CONCATENATE(D208,": "),H208=""),AND(G208=CONCATENATE(D208,": "),H208=0)),"",MAX(F$1:F207)+1),"")</f>
        <v/>
      </c>
      <c r="G208" s="151" t="str">
        <f ca="1">IFERROR(CONCATENATE($D208,": ",INDIRECT(ADDRESS(COUNTIF($D$1:$D208,$D208)+3,COLUMN($AC207),4,1,$D208))),"")</f>
        <v/>
      </c>
      <c r="H208" s="151" t="str">
        <f ca="1">IFERROR(INDIRECT(ADDRESS(COUNTIF($D$1:$D208,$D208)+3,COLUMN($AD207),4,1,$D208)),"")</f>
        <v/>
      </c>
      <c r="I208" s="151" t="str">
        <f>CONCATENATE("Abweichung ",COUNTIF($D$1:D207,D208)+1)</f>
        <v>Abweichung 135</v>
      </c>
      <c r="J208" s="151" t="str">
        <f ca="1">IFERROR(IF(OR(AND(K208="",L208=""),AND(K208=0,L208=0),AND(K208=CONCATENATE($D208,": "),L208=""),AND(K208=CONCATENATE($D208,": "),L208=0)),"",MAX(J$1:J207)+1),"")</f>
        <v/>
      </c>
      <c r="K208" s="151" t="str">
        <f ca="1">IFERROR(CONCATENATE($D208,": ",INDIRECT(ADDRESS(COUNTIF($D$1:$D208,$D208)+3,COLUMN($AF207),4,1,$D208))),"")</f>
        <v/>
      </c>
      <c r="L208" s="151" t="str">
        <f ca="1">IFERROR(INDIRECT(ADDRESS(COUNTIF($D$1:$D208,$D208)+3,COLUMN($AG207),4,1,$D208)),"")</f>
        <v/>
      </c>
      <c r="M208" s="151"/>
      <c r="N208" s="151"/>
      <c r="O208" s="151" t="str">
        <f t="shared" si="10"/>
        <v>Hinweis 135</v>
      </c>
      <c r="P208" s="151" t="str">
        <f ca="1">IFERROR(IF(OR(AND(Q208="",R208=""),AND(Q208=0,R208=0),AND(Q208=CONCATENATE($D208,": "),R208=""),AND(Q208=CONCATENATE($D208,": "),R208=0)),"",MAX(P$1:P207)+1),"")</f>
        <v/>
      </c>
      <c r="Q208" s="151" t="str">
        <f ca="1">IFERROR(CONCATENATE($D208,": ",INDIRECT(ADDRESS(COUNTIF($D$1:$D208,$D208)+3,COLUMN($AI207),4,1,$D208))),"")</f>
        <v/>
      </c>
      <c r="R208" s="151" t="str">
        <f ca="1">IFERROR(INDIRECT(ADDRESS(COUNTIF($D$1:$D208,$D208)+3,COLUMN($AJ207),4,1,$D208)),"")</f>
        <v/>
      </c>
      <c r="S208" s="151" t="str">
        <f t="shared" si="11"/>
        <v>Abweichung 135</v>
      </c>
      <c r="T208" s="151" t="str">
        <f ca="1">IFERROR(IF(OR(AND(U208="",V208=""),AND(U208=0,V208=0),AND(U208=CONCATENATE($D208,": "),V208=""),AND(U208=CONCATENATE($D208,": "),V208=0)),"",MAX(T$1:T207)+1),"")</f>
        <v/>
      </c>
      <c r="U208" s="151" t="str">
        <f ca="1">IFERROR(CONCATENATE($D208,": ",INDIRECT(ADDRESS(COUNTIF($D$1:$D208,$D208)+3,COLUMN($AL207),4,1,$D208))),"")</f>
        <v/>
      </c>
      <c r="V208" s="151" t="str">
        <f ca="1">IFERROR(INDIRECT(ADDRESS(COUNTIF($D$1:$D208,$D208)+3,COLUMN($AM207),4,1,$D208)),"")</f>
        <v/>
      </c>
    </row>
    <row r="209" spans="4:22" x14ac:dyDescent="0.25">
      <c r="D209" s="151">
        <f t="shared" si="9"/>
        <v>0</v>
      </c>
      <c r="E209" s="151" t="str">
        <f>CONCATENATE("Hinweis ",COUNTIF($D$1:D208,D209)+1)</f>
        <v>Hinweis 136</v>
      </c>
      <c r="F209" s="151" t="str">
        <f ca="1">IFERROR(IF(OR(AND(G209="",H209=""),AND(G209=0,H209=0),AND(G209=CONCATENATE(D209,": "),H209=""),AND(G209=CONCATENATE(D209,": "),H209=0)),"",MAX(F$1:F208)+1),"")</f>
        <v/>
      </c>
      <c r="G209" s="151" t="str">
        <f ca="1">IFERROR(CONCATENATE($D209,": ",INDIRECT(ADDRESS(COUNTIF($D$1:$D209,$D209)+3,COLUMN($AC208),4,1,$D209))),"")</f>
        <v/>
      </c>
      <c r="H209" s="151" t="str">
        <f ca="1">IFERROR(INDIRECT(ADDRESS(COUNTIF($D$1:$D209,$D209)+3,COLUMN($AD208),4,1,$D209)),"")</f>
        <v/>
      </c>
      <c r="I209" s="151" t="str">
        <f>CONCATENATE("Abweichung ",COUNTIF($D$1:D208,D209)+1)</f>
        <v>Abweichung 136</v>
      </c>
      <c r="J209" s="151" t="str">
        <f ca="1">IFERROR(IF(OR(AND(K209="",L209=""),AND(K209=0,L209=0),AND(K209=CONCATENATE($D209,": "),L209=""),AND(K209=CONCATENATE($D209,": "),L209=0)),"",MAX(J$1:J208)+1),"")</f>
        <v/>
      </c>
      <c r="K209" s="151" t="str">
        <f ca="1">IFERROR(CONCATENATE($D209,": ",INDIRECT(ADDRESS(COUNTIF($D$1:$D209,$D209)+3,COLUMN($AF208),4,1,$D209))),"")</f>
        <v/>
      </c>
      <c r="L209" s="151" t="str">
        <f ca="1">IFERROR(INDIRECT(ADDRESS(COUNTIF($D$1:$D209,$D209)+3,COLUMN($AG208),4,1,$D209)),"")</f>
        <v/>
      </c>
      <c r="M209" s="151"/>
      <c r="N209" s="151"/>
      <c r="O209" s="151" t="str">
        <f t="shared" si="10"/>
        <v>Hinweis 136</v>
      </c>
      <c r="P209" s="151" t="str">
        <f ca="1">IFERROR(IF(OR(AND(Q209="",R209=""),AND(Q209=0,R209=0),AND(Q209=CONCATENATE($D209,": "),R209=""),AND(Q209=CONCATENATE($D209,": "),R209=0)),"",MAX(P$1:P208)+1),"")</f>
        <v/>
      </c>
      <c r="Q209" s="151" t="str">
        <f ca="1">IFERROR(CONCATENATE($D209,": ",INDIRECT(ADDRESS(COUNTIF($D$1:$D209,$D209)+3,COLUMN($AI208),4,1,$D209))),"")</f>
        <v/>
      </c>
      <c r="R209" s="151" t="str">
        <f ca="1">IFERROR(INDIRECT(ADDRESS(COUNTIF($D$1:$D209,$D209)+3,COLUMN($AJ208),4,1,$D209)),"")</f>
        <v/>
      </c>
      <c r="S209" s="151" t="str">
        <f t="shared" si="11"/>
        <v>Abweichung 136</v>
      </c>
      <c r="T209" s="151" t="str">
        <f ca="1">IFERROR(IF(OR(AND(U209="",V209=""),AND(U209=0,V209=0),AND(U209=CONCATENATE($D209,": "),V209=""),AND(U209=CONCATENATE($D209,": "),V209=0)),"",MAX(T$1:T208)+1),"")</f>
        <v/>
      </c>
      <c r="U209" s="151" t="str">
        <f ca="1">IFERROR(CONCATENATE($D209,": ",INDIRECT(ADDRESS(COUNTIF($D$1:$D209,$D209)+3,COLUMN($AL208),4,1,$D209))),"")</f>
        <v/>
      </c>
      <c r="V209" s="151" t="str">
        <f ca="1">IFERROR(INDIRECT(ADDRESS(COUNTIF($D$1:$D209,$D209)+3,COLUMN($AM208),4,1,$D209)),"")</f>
        <v/>
      </c>
    </row>
    <row r="210" spans="4:22" x14ac:dyDescent="0.25">
      <c r="D210" s="151">
        <f t="shared" si="9"/>
        <v>0</v>
      </c>
      <c r="E210" s="151" t="str">
        <f>CONCATENATE("Hinweis ",COUNTIF($D$1:D209,D210)+1)</f>
        <v>Hinweis 137</v>
      </c>
      <c r="F210" s="151" t="str">
        <f ca="1">IFERROR(IF(OR(AND(G210="",H210=""),AND(G210=0,H210=0),AND(G210=CONCATENATE(D210,": "),H210=""),AND(G210=CONCATENATE(D210,": "),H210=0)),"",MAX(F$1:F209)+1),"")</f>
        <v/>
      </c>
      <c r="G210" s="151" t="str">
        <f ca="1">IFERROR(CONCATENATE($D210,": ",INDIRECT(ADDRESS(COUNTIF($D$1:$D210,$D210)+3,COLUMN($AC209),4,1,$D210))),"")</f>
        <v/>
      </c>
      <c r="H210" s="151" t="str">
        <f ca="1">IFERROR(INDIRECT(ADDRESS(COUNTIF($D$1:$D210,$D210)+3,COLUMN($AD209),4,1,$D210)),"")</f>
        <v/>
      </c>
      <c r="I210" s="151" t="str">
        <f>CONCATENATE("Abweichung ",COUNTIF($D$1:D209,D210)+1)</f>
        <v>Abweichung 137</v>
      </c>
      <c r="J210" s="151" t="str">
        <f ca="1">IFERROR(IF(OR(AND(K210="",L210=""),AND(K210=0,L210=0),AND(K210=CONCATENATE($D210,": "),L210=""),AND(K210=CONCATENATE($D210,": "),L210=0)),"",MAX(J$1:J209)+1),"")</f>
        <v/>
      </c>
      <c r="K210" s="151" t="str">
        <f ca="1">IFERROR(CONCATENATE($D210,": ",INDIRECT(ADDRESS(COUNTIF($D$1:$D210,$D210)+3,COLUMN($AF209),4,1,$D210))),"")</f>
        <v/>
      </c>
      <c r="L210" s="151" t="str">
        <f ca="1">IFERROR(INDIRECT(ADDRESS(COUNTIF($D$1:$D210,$D210)+3,COLUMN($AG209),4,1,$D210)),"")</f>
        <v/>
      </c>
      <c r="M210" s="151"/>
      <c r="N210" s="151"/>
      <c r="O210" s="151" t="str">
        <f t="shared" si="10"/>
        <v>Hinweis 137</v>
      </c>
      <c r="P210" s="151" t="str">
        <f ca="1">IFERROR(IF(OR(AND(Q210="",R210=""),AND(Q210=0,R210=0),AND(Q210=CONCATENATE($D210,": "),R210=""),AND(Q210=CONCATENATE($D210,": "),R210=0)),"",MAX(P$1:P209)+1),"")</f>
        <v/>
      </c>
      <c r="Q210" s="151" t="str">
        <f ca="1">IFERROR(CONCATENATE($D210,": ",INDIRECT(ADDRESS(COUNTIF($D$1:$D210,$D210)+3,COLUMN($AI209),4,1,$D210))),"")</f>
        <v/>
      </c>
      <c r="R210" s="151" t="str">
        <f ca="1">IFERROR(INDIRECT(ADDRESS(COUNTIF($D$1:$D210,$D210)+3,COLUMN($AJ209),4,1,$D210)),"")</f>
        <v/>
      </c>
      <c r="S210" s="151" t="str">
        <f t="shared" si="11"/>
        <v>Abweichung 137</v>
      </c>
      <c r="T210" s="151" t="str">
        <f ca="1">IFERROR(IF(OR(AND(U210="",V210=""),AND(U210=0,V210=0),AND(U210=CONCATENATE($D210,": "),V210=""),AND(U210=CONCATENATE($D210,": "),V210=0)),"",MAX(T$1:T209)+1),"")</f>
        <v/>
      </c>
      <c r="U210" s="151" t="str">
        <f ca="1">IFERROR(CONCATENATE($D210,": ",INDIRECT(ADDRESS(COUNTIF($D$1:$D210,$D210)+3,COLUMN($AL209),4,1,$D210))),"")</f>
        <v/>
      </c>
      <c r="V210" s="151" t="str">
        <f ca="1">IFERROR(INDIRECT(ADDRESS(COUNTIF($D$1:$D210,$D210)+3,COLUMN($AM209),4,1,$D210)),"")</f>
        <v/>
      </c>
    </row>
    <row r="211" spans="4:22" x14ac:dyDescent="0.25">
      <c r="D211" s="151">
        <f t="shared" si="9"/>
        <v>0</v>
      </c>
      <c r="E211" s="151" t="str">
        <f>CONCATENATE("Hinweis ",COUNTIF($D$1:D210,D211)+1)</f>
        <v>Hinweis 138</v>
      </c>
      <c r="F211" s="151" t="str">
        <f ca="1">IFERROR(IF(OR(AND(G211="",H211=""),AND(G211=0,H211=0),AND(G211=CONCATENATE(D211,": "),H211=""),AND(G211=CONCATENATE(D211,": "),H211=0)),"",MAX(F$1:F210)+1),"")</f>
        <v/>
      </c>
      <c r="G211" s="151" t="str">
        <f ca="1">IFERROR(CONCATENATE($D211,": ",INDIRECT(ADDRESS(COUNTIF($D$1:$D211,$D211)+3,COLUMN($AC210),4,1,$D211))),"")</f>
        <v/>
      </c>
      <c r="H211" s="151" t="str">
        <f ca="1">IFERROR(INDIRECT(ADDRESS(COUNTIF($D$1:$D211,$D211)+3,COLUMN($AD210),4,1,$D211)),"")</f>
        <v/>
      </c>
      <c r="I211" s="151" t="str">
        <f>CONCATENATE("Abweichung ",COUNTIF($D$1:D210,D211)+1)</f>
        <v>Abweichung 138</v>
      </c>
      <c r="J211" s="151" t="str">
        <f ca="1">IFERROR(IF(OR(AND(K211="",L211=""),AND(K211=0,L211=0),AND(K211=CONCATENATE($D211,": "),L211=""),AND(K211=CONCATENATE($D211,": "),L211=0)),"",MAX(J$1:J210)+1),"")</f>
        <v/>
      </c>
      <c r="K211" s="151" t="str">
        <f ca="1">IFERROR(CONCATENATE($D211,": ",INDIRECT(ADDRESS(COUNTIF($D$1:$D211,$D211)+3,COLUMN($AF210),4,1,$D211))),"")</f>
        <v/>
      </c>
      <c r="L211" s="151" t="str">
        <f ca="1">IFERROR(INDIRECT(ADDRESS(COUNTIF($D$1:$D211,$D211)+3,COLUMN($AG210),4,1,$D211)),"")</f>
        <v/>
      </c>
      <c r="M211" s="151"/>
      <c r="N211" s="151"/>
      <c r="O211" s="151" t="str">
        <f t="shared" si="10"/>
        <v>Hinweis 138</v>
      </c>
      <c r="P211" s="151" t="str">
        <f ca="1">IFERROR(IF(OR(AND(Q211="",R211=""),AND(Q211=0,R211=0),AND(Q211=CONCATENATE($D211,": "),R211=""),AND(Q211=CONCATENATE($D211,": "),R211=0)),"",MAX(P$1:P210)+1),"")</f>
        <v/>
      </c>
      <c r="Q211" s="151" t="str">
        <f ca="1">IFERROR(CONCATENATE($D211,": ",INDIRECT(ADDRESS(COUNTIF($D$1:$D211,$D211)+3,COLUMN($AI210),4,1,$D211))),"")</f>
        <v/>
      </c>
      <c r="R211" s="151" t="str">
        <f ca="1">IFERROR(INDIRECT(ADDRESS(COUNTIF($D$1:$D211,$D211)+3,COLUMN($AJ210),4,1,$D211)),"")</f>
        <v/>
      </c>
      <c r="S211" s="151" t="str">
        <f t="shared" si="11"/>
        <v>Abweichung 138</v>
      </c>
      <c r="T211" s="151" t="str">
        <f ca="1">IFERROR(IF(OR(AND(U211="",V211=""),AND(U211=0,V211=0),AND(U211=CONCATENATE($D211,": "),V211=""),AND(U211=CONCATENATE($D211,": "),V211=0)),"",MAX(T$1:T210)+1),"")</f>
        <v/>
      </c>
      <c r="U211" s="151" t="str">
        <f ca="1">IFERROR(CONCATENATE($D211,": ",INDIRECT(ADDRESS(COUNTIF($D$1:$D211,$D211)+3,COLUMN($AL210),4,1,$D211))),"")</f>
        <v/>
      </c>
      <c r="V211" s="151" t="str">
        <f ca="1">IFERROR(INDIRECT(ADDRESS(COUNTIF($D$1:$D211,$D211)+3,COLUMN($AM210),4,1,$D211)),"")</f>
        <v/>
      </c>
    </row>
    <row r="212" spans="4:22" x14ac:dyDescent="0.25">
      <c r="D212" s="151">
        <f t="shared" si="9"/>
        <v>0</v>
      </c>
      <c r="E212" s="151" t="str">
        <f>CONCATENATE("Hinweis ",COUNTIF($D$1:D211,D212)+1)</f>
        <v>Hinweis 139</v>
      </c>
      <c r="F212" s="151" t="str">
        <f ca="1">IFERROR(IF(OR(AND(G212="",H212=""),AND(G212=0,H212=0),AND(G212=CONCATENATE(D212,": "),H212=""),AND(G212=CONCATENATE(D212,": "),H212=0)),"",MAX(F$1:F211)+1),"")</f>
        <v/>
      </c>
      <c r="G212" s="151" t="str">
        <f ca="1">IFERROR(CONCATENATE($D212,": ",INDIRECT(ADDRESS(COUNTIF($D$1:$D212,$D212)+3,COLUMN($AC211),4,1,$D212))),"")</f>
        <v/>
      </c>
      <c r="H212" s="151" t="str">
        <f ca="1">IFERROR(INDIRECT(ADDRESS(COUNTIF($D$1:$D212,$D212)+3,COLUMN($AD211),4,1,$D212)),"")</f>
        <v/>
      </c>
      <c r="I212" s="151" t="str">
        <f>CONCATENATE("Abweichung ",COUNTIF($D$1:D211,D212)+1)</f>
        <v>Abweichung 139</v>
      </c>
      <c r="J212" s="151" t="str">
        <f ca="1">IFERROR(IF(OR(AND(K212="",L212=""),AND(K212=0,L212=0),AND(K212=CONCATENATE($D212,": "),L212=""),AND(K212=CONCATENATE($D212,": "),L212=0)),"",MAX(J$1:J211)+1),"")</f>
        <v/>
      </c>
      <c r="K212" s="151" t="str">
        <f ca="1">IFERROR(CONCATENATE($D212,": ",INDIRECT(ADDRESS(COUNTIF($D$1:$D212,$D212)+3,COLUMN($AF211),4,1,$D212))),"")</f>
        <v/>
      </c>
      <c r="L212" s="151" t="str">
        <f ca="1">IFERROR(INDIRECT(ADDRESS(COUNTIF($D$1:$D212,$D212)+3,COLUMN($AG211),4,1,$D212)),"")</f>
        <v/>
      </c>
      <c r="M212" s="151"/>
      <c r="N212" s="151"/>
      <c r="O212" s="151" t="str">
        <f t="shared" si="10"/>
        <v>Hinweis 139</v>
      </c>
      <c r="P212" s="151" t="str">
        <f ca="1">IFERROR(IF(OR(AND(Q212="",R212=""),AND(Q212=0,R212=0),AND(Q212=CONCATENATE($D212,": "),R212=""),AND(Q212=CONCATENATE($D212,": "),R212=0)),"",MAX(P$1:P211)+1),"")</f>
        <v/>
      </c>
      <c r="Q212" s="151" t="str">
        <f ca="1">IFERROR(CONCATENATE($D212,": ",INDIRECT(ADDRESS(COUNTIF($D$1:$D212,$D212)+3,COLUMN($AI211),4,1,$D212))),"")</f>
        <v/>
      </c>
      <c r="R212" s="151" t="str">
        <f ca="1">IFERROR(INDIRECT(ADDRESS(COUNTIF($D$1:$D212,$D212)+3,COLUMN($AJ211),4,1,$D212)),"")</f>
        <v/>
      </c>
      <c r="S212" s="151" t="str">
        <f t="shared" si="11"/>
        <v>Abweichung 139</v>
      </c>
      <c r="T212" s="151" t="str">
        <f ca="1">IFERROR(IF(OR(AND(U212="",V212=""),AND(U212=0,V212=0),AND(U212=CONCATENATE($D212,": "),V212=""),AND(U212=CONCATENATE($D212,": "),V212=0)),"",MAX(T$1:T211)+1),"")</f>
        <v/>
      </c>
      <c r="U212" s="151" t="str">
        <f ca="1">IFERROR(CONCATENATE($D212,": ",INDIRECT(ADDRESS(COUNTIF($D$1:$D212,$D212)+3,COLUMN($AL211),4,1,$D212))),"")</f>
        <v/>
      </c>
      <c r="V212" s="151" t="str">
        <f ca="1">IFERROR(INDIRECT(ADDRESS(COUNTIF($D$1:$D212,$D212)+3,COLUMN($AM211),4,1,$D212)),"")</f>
        <v/>
      </c>
    </row>
    <row r="213" spans="4:22" x14ac:dyDescent="0.25">
      <c r="D213" s="151">
        <f t="shared" si="9"/>
        <v>0</v>
      </c>
      <c r="E213" s="151" t="str">
        <f>CONCATENATE("Hinweis ",COUNTIF($D$1:D212,D213)+1)</f>
        <v>Hinweis 140</v>
      </c>
      <c r="F213" s="151" t="str">
        <f ca="1">IFERROR(IF(OR(AND(G213="",H213=""),AND(G213=0,H213=0),AND(G213=CONCATENATE(D213,": "),H213=""),AND(G213=CONCATENATE(D213,": "),H213=0)),"",MAX(F$1:F212)+1),"")</f>
        <v/>
      </c>
      <c r="G213" s="151" t="str">
        <f ca="1">IFERROR(CONCATENATE($D213,": ",INDIRECT(ADDRESS(COUNTIF($D$1:$D213,$D213)+3,COLUMN($AC212),4,1,$D213))),"")</f>
        <v/>
      </c>
      <c r="H213" s="151" t="str">
        <f ca="1">IFERROR(INDIRECT(ADDRESS(COUNTIF($D$1:$D213,$D213)+3,COLUMN($AD212),4,1,$D213)),"")</f>
        <v/>
      </c>
      <c r="I213" s="151" t="str">
        <f>CONCATENATE("Abweichung ",COUNTIF($D$1:D212,D213)+1)</f>
        <v>Abweichung 140</v>
      </c>
      <c r="J213" s="151" t="str">
        <f ca="1">IFERROR(IF(OR(AND(K213="",L213=""),AND(K213=0,L213=0),AND(K213=CONCATENATE($D213,": "),L213=""),AND(K213=CONCATENATE($D213,": "),L213=0)),"",MAX(J$1:J212)+1),"")</f>
        <v/>
      </c>
      <c r="K213" s="151" t="str">
        <f ca="1">IFERROR(CONCATENATE($D213,": ",INDIRECT(ADDRESS(COUNTIF($D$1:$D213,$D213)+3,COLUMN($AF212),4,1,$D213))),"")</f>
        <v/>
      </c>
      <c r="L213" s="151" t="str">
        <f ca="1">IFERROR(INDIRECT(ADDRESS(COUNTIF($D$1:$D213,$D213)+3,COLUMN($AG212),4,1,$D213)),"")</f>
        <v/>
      </c>
      <c r="M213" s="151"/>
      <c r="N213" s="151"/>
      <c r="O213" s="151" t="str">
        <f t="shared" si="10"/>
        <v>Hinweis 140</v>
      </c>
      <c r="P213" s="151" t="str">
        <f ca="1">IFERROR(IF(OR(AND(Q213="",R213=""),AND(Q213=0,R213=0),AND(Q213=CONCATENATE($D213,": "),R213=""),AND(Q213=CONCATENATE($D213,": "),R213=0)),"",MAX(P$1:P212)+1),"")</f>
        <v/>
      </c>
      <c r="Q213" s="151" t="str">
        <f ca="1">IFERROR(CONCATENATE($D213,": ",INDIRECT(ADDRESS(COUNTIF($D$1:$D213,$D213)+3,COLUMN($AI212),4,1,$D213))),"")</f>
        <v/>
      </c>
      <c r="R213" s="151" t="str">
        <f ca="1">IFERROR(INDIRECT(ADDRESS(COUNTIF($D$1:$D213,$D213)+3,COLUMN($AJ212),4,1,$D213)),"")</f>
        <v/>
      </c>
      <c r="S213" s="151" t="str">
        <f t="shared" si="11"/>
        <v>Abweichung 140</v>
      </c>
      <c r="T213" s="151" t="str">
        <f ca="1">IFERROR(IF(OR(AND(U213="",V213=""),AND(U213=0,V213=0),AND(U213=CONCATENATE($D213,": "),V213=""),AND(U213=CONCATENATE($D213,": "),V213=0)),"",MAX(T$1:T212)+1),"")</f>
        <v/>
      </c>
      <c r="U213" s="151" t="str">
        <f ca="1">IFERROR(CONCATENATE($D213,": ",INDIRECT(ADDRESS(COUNTIF($D$1:$D213,$D213)+3,COLUMN($AL212),4,1,$D213))),"")</f>
        <v/>
      </c>
      <c r="V213" s="151" t="str">
        <f ca="1">IFERROR(INDIRECT(ADDRESS(COUNTIF($D$1:$D213,$D213)+3,COLUMN($AM212),4,1,$D213)),"")</f>
        <v/>
      </c>
    </row>
    <row r="214" spans="4:22" x14ac:dyDescent="0.25">
      <c r="D214" s="151">
        <f t="shared" si="9"/>
        <v>0</v>
      </c>
      <c r="E214" s="151" t="str">
        <f>CONCATENATE("Hinweis ",COUNTIF($D$1:D213,D214)+1)</f>
        <v>Hinweis 141</v>
      </c>
      <c r="F214" s="151" t="str">
        <f ca="1">IFERROR(IF(OR(AND(G214="",H214=""),AND(G214=0,H214=0),AND(G214=CONCATENATE(D214,": "),H214=""),AND(G214=CONCATENATE(D214,": "),H214=0)),"",MAX(F$1:F213)+1),"")</f>
        <v/>
      </c>
      <c r="G214" s="151" t="str">
        <f ca="1">IFERROR(CONCATENATE($D214,": ",INDIRECT(ADDRESS(COUNTIF($D$1:$D214,$D214)+3,COLUMN($AC213),4,1,$D214))),"")</f>
        <v/>
      </c>
      <c r="H214" s="151" t="str">
        <f ca="1">IFERROR(INDIRECT(ADDRESS(COUNTIF($D$1:$D214,$D214)+3,COLUMN($AD213),4,1,$D214)),"")</f>
        <v/>
      </c>
      <c r="I214" s="151" t="str">
        <f>CONCATENATE("Abweichung ",COUNTIF($D$1:D213,D214)+1)</f>
        <v>Abweichung 141</v>
      </c>
      <c r="J214" s="151" t="str">
        <f ca="1">IFERROR(IF(OR(AND(K214="",L214=""),AND(K214=0,L214=0),AND(K214=CONCATENATE($D214,": "),L214=""),AND(K214=CONCATENATE($D214,": "),L214=0)),"",MAX(J$1:J213)+1),"")</f>
        <v/>
      </c>
      <c r="K214" s="151" t="str">
        <f ca="1">IFERROR(CONCATENATE($D214,": ",INDIRECT(ADDRESS(COUNTIF($D$1:$D214,$D214)+3,COLUMN($AF213),4,1,$D214))),"")</f>
        <v/>
      </c>
      <c r="L214" s="151" t="str">
        <f ca="1">IFERROR(INDIRECT(ADDRESS(COUNTIF($D$1:$D214,$D214)+3,COLUMN($AG213),4,1,$D214)),"")</f>
        <v/>
      </c>
      <c r="M214" s="151"/>
      <c r="N214" s="151"/>
      <c r="O214" s="151" t="str">
        <f t="shared" si="10"/>
        <v>Hinweis 141</v>
      </c>
      <c r="P214" s="151" t="str">
        <f ca="1">IFERROR(IF(OR(AND(Q214="",R214=""),AND(Q214=0,R214=0),AND(Q214=CONCATENATE($D214,": "),R214=""),AND(Q214=CONCATENATE($D214,": "),R214=0)),"",MAX(P$1:P213)+1),"")</f>
        <v/>
      </c>
      <c r="Q214" s="151" t="str">
        <f ca="1">IFERROR(CONCATENATE($D214,": ",INDIRECT(ADDRESS(COUNTIF($D$1:$D214,$D214)+3,COLUMN($AI213),4,1,$D214))),"")</f>
        <v/>
      </c>
      <c r="R214" s="151" t="str">
        <f ca="1">IFERROR(INDIRECT(ADDRESS(COUNTIF($D$1:$D214,$D214)+3,COLUMN($AJ213),4,1,$D214)),"")</f>
        <v/>
      </c>
      <c r="S214" s="151" t="str">
        <f t="shared" si="11"/>
        <v>Abweichung 141</v>
      </c>
      <c r="T214" s="151" t="str">
        <f ca="1">IFERROR(IF(OR(AND(U214="",V214=""),AND(U214=0,V214=0),AND(U214=CONCATENATE($D214,": "),V214=""),AND(U214=CONCATENATE($D214,": "),V214=0)),"",MAX(T$1:T213)+1),"")</f>
        <v/>
      </c>
      <c r="U214" s="151" t="str">
        <f ca="1">IFERROR(CONCATENATE($D214,": ",INDIRECT(ADDRESS(COUNTIF($D$1:$D214,$D214)+3,COLUMN($AL213),4,1,$D214))),"")</f>
        <v/>
      </c>
      <c r="V214" s="151" t="str">
        <f ca="1">IFERROR(INDIRECT(ADDRESS(COUNTIF($D$1:$D214,$D214)+3,COLUMN($AM213),4,1,$D214)),"")</f>
        <v/>
      </c>
    </row>
    <row r="215" spans="4:22" x14ac:dyDescent="0.25">
      <c r="D215" s="151">
        <f t="shared" si="9"/>
        <v>0</v>
      </c>
      <c r="E215" s="151" t="str">
        <f>CONCATENATE("Hinweis ",COUNTIF($D$1:D214,D215)+1)</f>
        <v>Hinweis 142</v>
      </c>
      <c r="F215" s="151" t="str">
        <f ca="1">IFERROR(IF(OR(AND(G215="",H215=""),AND(G215=0,H215=0),AND(G215=CONCATENATE(D215,": "),H215=""),AND(G215=CONCATENATE(D215,": "),H215=0)),"",MAX(F$1:F214)+1),"")</f>
        <v/>
      </c>
      <c r="G215" s="151" t="str">
        <f ca="1">IFERROR(CONCATENATE($D215,": ",INDIRECT(ADDRESS(COUNTIF($D$1:$D215,$D215)+3,COLUMN($AC214),4,1,$D215))),"")</f>
        <v/>
      </c>
      <c r="H215" s="151" t="str">
        <f ca="1">IFERROR(INDIRECT(ADDRESS(COUNTIF($D$1:$D215,$D215)+3,COLUMN($AD214),4,1,$D215)),"")</f>
        <v/>
      </c>
      <c r="I215" s="151" t="str">
        <f>CONCATENATE("Abweichung ",COUNTIF($D$1:D214,D215)+1)</f>
        <v>Abweichung 142</v>
      </c>
      <c r="J215" s="151" t="str">
        <f ca="1">IFERROR(IF(OR(AND(K215="",L215=""),AND(K215=0,L215=0),AND(K215=CONCATENATE($D215,": "),L215=""),AND(K215=CONCATENATE($D215,": "),L215=0)),"",MAX(J$1:J214)+1),"")</f>
        <v/>
      </c>
      <c r="K215" s="151" t="str">
        <f ca="1">IFERROR(CONCATENATE($D215,": ",INDIRECT(ADDRESS(COUNTIF($D$1:$D215,$D215)+3,COLUMN($AF214),4,1,$D215))),"")</f>
        <v/>
      </c>
      <c r="L215" s="151" t="str">
        <f ca="1">IFERROR(INDIRECT(ADDRESS(COUNTIF($D$1:$D215,$D215)+3,COLUMN($AG214),4,1,$D215)),"")</f>
        <v/>
      </c>
      <c r="M215" s="151"/>
      <c r="N215" s="151"/>
      <c r="O215" s="151" t="str">
        <f t="shared" si="10"/>
        <v>Hinweis 142</v>
      </c>
      <c r="P215" s="151" t="str">
        <f ca="1">IFERROR(IF(OR(AND(Q215="",R215=""),AND(Q215=0,R215=0),AND(Q215=CONCATENATE($D215,": "),R215=""),AND(Q215=CONCATENATE($D215,": "),R215=0)),"",MAX(P$1:P214)+1),"")</f>
        <v/>
      </c>
      <c r="Q215" s="151" t="str">
        <f ca="1">IFERROR(CONCATENATE($D215,": ",INDIRECT(ADDRESS(COUNTIF($D$1:$D215,$D215)+3,COLUMN($AI214),4,1,$D215))),"")</f>
        <v/>
      </c>
      <c r="R215" s="151" t="str">
        <f ca="1">IFERROR(INDIRECT(ADDRESS(COUNTIF($D$1:$D215,$D215)+3,COLUMN($AJ214),4,1,$D215)),"")</f>
        <v/>
      </c>
      <c r="S215" s="151" t="str">
        <f t="shared" si="11"/>
        <v>Abweichung 142</v>
      </c>
      <c r="T215" s="151" t="str">
        <f ca="1">IFERROR(IF(OR(AND(U215="",V215=""),AND(U215=0,V215=0),AND(U215=CONCATENATE($D215,": "),V215=""),AND(U215=CONCATENATE($D215,": "),V215=0)),"",MAX(T$1:T214)+1),"")</f>
        <v/>
      </c>
      <c r="U215" s="151" t="str">
        <f ca="1">IFERROR(CONCATENATE($D215,": ",INDIRECT(ADDRESS(COUNTIF($D$1:$D215,$D215)+3,COLUMN($AL214),4,1,$D215))),"")</f>
        <v/>
      </c>
      <c r="V215" s="151" t="str">
        <f ca="1">IFERROR(INDIRECT(ADDRESS(COUNTIF($D$1:$D215,$D215)+3,COLUMN($AM214),4,1,$D215)),"")</f>
        <v/>
      </c>
    </row>
    <row r="216" spans="4:22" x14ac:dyDescent="0.25">
      <c r="D216" s="151">
        <f t="shared" si="9"/>
        <v>0</v>
      </c>
      <c r="E216" s="151" t="str">
        <f>CONCATENATE("Hinweis ",COUNTIF($D$1:D215,D216)+1)</f>
        <v>Hinweis 143</v>
      </c>
      <c r="F216" s="151" t="str">
        <f ca="1">IFERROR(IF(OR(AND(G216="",H216=""),AND(G216=0,H216=0),AND(G216=CONCATENATE(D216,": "),H216=""),AND(G216=CONCATENATE(D216,": "),H216=0)),"",MAX(F$1:F215)+1),"")</f>
        <v/>
      </c>
      <c r="G216" s="151" t="str">
        <f ca="1">IFERROR(CONCATENATE($D216,": ",INDIRECT(ADDRESS(COUNTIF($D$1:$D216,$D216)+3,COLUMN($AC215),4,1,$D216))),"")</f>
        <v/>
      </c>
      <c r="H216" s="151" t="str">
        <f ca="1">IFERROR(INDIRECT(ADDRESS(COUNTIF($D$1:$D216,$D216)+3,COLUMN($AD215),4,1,$D216)),"")</f>
        <v/>
      </c>
      <c r="I216" s="151" t="str">
        <f>CONCATENATE("Abweichung ",COUNTIF($D$1:D215,D216)+1)</f>
        <v>Abweichung 143</v>
      </c>
      <c r="J216" s="151" t="str">
        <f ca="1">IFERROR(IF(OR(AND(K216="",L216=""),AND(K216=0,L216=0),AND(K216=CONCATENATE($D216,": "),L216=""),AND(K216=CONCATENATE($D216,": "),L216=0)),"",MAX(J$1:J215)+1),"")</f>
        <v/>
      </c>
      <c r="K216" s="151" t="str">
        <f ca="1">IFERROR(CONCATENATE($D216,": ",INDIRECT(ADDRESS(COUNTIF($D$1:$D216,$D216)+3,COLUMN($AF215),4,1,$D216))),"")</f>
        <v/>
      </c>
      <c r="L216" s="151" t="str">
        <f ca="1">IFERROR(INDIRECT(ADDRESS(COUNTIF($D$1:$D216,$D216)+3,COLUMN($AG215),4,1,$D216)),"")</f>
        <v/>
      </c>
      <c r="M216" s="151"/>
      <c r="N216" s="151"/>
      <c r="O216" s="151" t="str">
        <f t="shared" si="10"/>
        <v>Hinweis 143</v>
      </c>
      <c r="P216" s="151" t="str">
        <f ca="1">IFERROR(IF(OR(AND(Q216="",R216=""),AND(Q216=0,R216=0),AND(Q216=CONCATENATE($D216,": "),R216=""),AND(Q216=CONCATENATE($D216,": "),R216=0)),"",MAX(P$1:P215)+1),"")</f>
        <v/>
      </c>
      <c r="Q216" s="151" t="str">
        <f ca="1">IFERROR(CONCATENATE($D216,": ",INDIRECT(ADDRESS(COUNTIF($D$1:$D216,$D216)+3,COLUMN($AI215),4,1,$D216))),"")</f>
        <v/>
      </c>
      <c r="R216" s="151" t="str">
        <f ca="1">IFERROR(INDIRECT(ADDRESS(COUNTIF($D$1:$D216,$D216)+3,COLUMN($AJ215),4,1,$D216)),"")</f>
        <v/>
      </c>
      <c r="S216" s="151" t="str">
        <f t="shared" si="11"/>
        <v>Abweichung 143</v>
      </c>
      <c r="T216" s="151" t="str">
        <f ca="1">IFERROR(IF(OR(AND(U216="",V216=""),AND(U216=0,V216=0),AND(U216=CONCATENATE($D216,": "),V216=""),AND(U216=CONCATENATE($D216,": "),V216=0)),"",MAX(T$1:T215)+1),"")</f>
        <v/>
      </c>
      <c r="U216" s="151" t="str">
        <f ca="1">IFERROR(CONCATENATE($D216,": ",INDIRECT(ADDRESS(COUNTIF($D$1:$D216,$D216)+3,COLUMN($AL215),4,1,$D216))),"")</f>
        <v/>
      </c>
      <c r="V216" s="151" t="str">
        <f ca="1">IFERROR(INDIRECT(ADDRESS(COUNTIF($D$1:$D216,$D216)+3,COLUMN($AM215),4,1,$D216)),"")</f>
        <v/>
      </c>
    </row>
    <row r="217" spans="4:22" x14ac:dyDescent="0.25">
      <c r="D217" s="151">
        <f t="shared" si="9"/>
        <v>0</v>
      </c>
      <c r="E217" s="151" t="str">
        <f>CONCATENATE("Hinweis ",COUNTIF($D$1:D216,D217)+1)</f>
        <v>Hinweis 144</v>
      </c>
      <c r="F217" s="151" t="str">
        <f ca="1">IFERROR(IF(OR(AND(G217="",H217=""),AND(G217=0,H217=0),AND(G217=CONCATENATE(D217,": "),H217=""),AND(G217=CONCATENATE(D217,": "),H217=0)),"",MAX(F$1:F216)+1),"")</f>
        <v/>
      </c>
      <c r="G217" s="151" t="str">
        <f ca="1">IFERROR(CONCATENATE($D217,": ",INDIRECT(ADDRESS(COUNTIF($D$1:$D217,$D217)+3,COLUMN($AC216),4,1,$D217))),"")</f>
        <v/>
      </c>
      <c r="H217" s="151" t="str">
        <f ca="1">IFERROR(INDIRECT(ADDRESS(COUNTIF($D$1:$D217,$D217)+3,COLUMN($AD216),4,1,$D217)),"")</f>
        <v/>
      </c>
      <c r="I217" s="151" t="str">
        <f>CONCATENATE("Abweichung ",COUNTIF($D$1:D216,D217)+1)</f>
        <v>Abweichung 144</v>
      </c>
      <c r="J217" s="151" t="str">
        <f ca="1">IFERROR(IF(OR(AND(K217="",L217=""),AND(K217=0,L217=0),AND(K217=CONCATENATE($D217,": "),L217=""),AND(K217=CONCATENATE($D217,": "),L217=0)),"",MAX(J$1:J216)+1),"")</f>
        <v/>
      </c>
      <c r="K217" s="151" t="str">
        <f ca="1">IFERROR(CONCATENATE($D217,": ",INDIRECT(ADDRESS(COUNTIF($D$1:$D217,$D217)+3,COLUMN($AF216),4,1,$D217))),"")</f>
        <v/>
      </c>
      <c r="L217" s="151" t="str">
        <f ca="1">IFERROR(INDIRECT(ADDRESS(COUNTIF($D$1:$D217,$D217)+3,COLUMN($AG216),4,1,$D217)),"")</f>
        <v/>
      </c>
      <c r="M217" s="151"/>
      <c r="N217" s="151"/>
      <c r="O217" s="151" t="str">
        <f t="shared" si="10"/>
        <v>Hinweis 144</v>
      </c>
      <c r="P217" s="151" t="str">
        <f ca="1">IFERROR(IF(OR(AND(Q217="",R217=""),AND(Q217=0,R217=0),AND(Q217=CONCATENATE($D217,": "),R217=""),AND(Q217=CONCATENATE($D217,": "),R217=0)),"",MAX(P$1:P216)+1),"")</f>
        <v/>
      </c>
      <c r="Q217" s="151" t="str">
        <f ca="1">IFERROR(CONCATENATE($D217,": ",INDIRECT(ADDRESS(COUNTIF($D$1:$D217,$D217)+3,COLUMN($AI216),4,1,$D217))),"")</f>
        <v/>
      </c>
      <c r="R217" s="151" t="str">
        <f ca="1">IFERROR(INDIRECT(ADDRESS(COUNTIF($D$1:$D217,$D217)+3,COLUMN($AJ216),4,1,$D217)),"")</f>
        <v/>
      </c>
      <c r="S217" s="151" t="str">
        <f t="shared" si="11"/>
        <v>Abweichung 144</v>
      </c>
      <c r="T217" s="151" t="str">
        <f ca="1">IFERROR(IF(OR(AND(U217="",V217=""),AND(U217=0,V217=0),AND(U217=CONCATENATE($D217,": "),V217=""),AND(U217=CONCATENATE($D217,": "),V217=0)),"",MAX(T$1:T216)+1),"")</f>
        <v/>
      </c>
      <c r="U217" s="151" t="str">
        <f ca="1">IFERROR(CONCATENATE($D217,": ",INDIRECT(ADDRESS(COUNTIF($D$1:$D217,$D217)+3,COLUMN($AL216),4,1,$D217))),"")</f>
        <v/>
      </c>
      <c r="V217" s="151" t="str">
        <f ca="1">IFERROR(INDIRECT(ADDRESS(COUNTIF($D$1:$D217,$D217)+3,COLUMN($AM216),4,1,$D217)),"")</f>
        <v/>
      </c>
    </row>
    <row r="218" spans="4:22" x14ac:dyDescent="0.25">
      <c r="D218" s="151">
        <f t="shared" si="9"/>
        <v>0</v>
      </c>
      <c r="E218" s="151" t="str">
        <f>CONCATENATE("Hinweis ",COUNTIF($D$1:D217,D218)+1)</f>
        <v>Hinweis 145</v>
      </c>
      <c r="F218" s="151" t="str">
        <f ca="1">IFERROR(IF(OR(AND(G218="",H218=""),AND(G218=0,H218=0),AND(G218=CONCATENATE(D218,": "),H218=""),AND(G218=CONCATENATE(D218,": "),H218=0)),"",MAX(F$1:F217)+1),"")</f>
        <v/>
      </c>
      <c r="G218" s="151" t="str">
        <f ca="1">IFERROR(CONCATENATE($D218,": ",INDIRECT(ADDRESS(COUNTIF($D$1:$D218,$D218)+3,COLUMN($AC217),4,1,$D218))),"")</f>
        <v/>
      </c>
      <c r="H218" s="151" t="str">
        <f ca="1">IFERROR(INDIRECT(ADDRESS(COUNTIF($D$1:$D218,$D218)+3,COLUMN($AD217),4,1,$D218)),"")</f>
        <v/>
      </c>
      <c r="I218" s="151" t="str">
        <f>CONCATENATE("Abweichung ",COUNTIF($D$1:D217,D218)+1)</f>
        <v>Abweichung 145</v>
      </c>
      <c r="J218" s="151" t="str">
        <f ca="1">IFERROR(IF(OR(AND(K218="",L218=""),AND(K218=0,L218=0),AND(K218=CONCATENATE($D218,": "),L218=""),AND(K218=CONCATENATE($D218,": "),L218=0)),"",MAX(J$1:J217)+1),"")</f>
        <v/>
      </c>
      <c r="K218" s="151" t="str">
        <f ca="1">IFERROR(CONCATENATE($D218,": ",INDIRECT(ADDRESS(COUNTIF($D$1:$D218,$D218)+3,COLUMN($AF217),4,1,$D218))),"")</f>
        <v/>
      </c>
      <c r="L218" s="151" t="str">
        <f ca="1">IFERROR(INDIRECT(ADDRESS(COUNTIF($D$1:$D218,$D218)+3,COLUMN($AG217),4,1,$D218)),"")</f>
        <v/>
      </c>
      <c r="M218" s="151"/>
      <c r="N218" s="151"/>
      <c r="O218" s="151" t="str">
        <f t="shared" si="10"/>
        <v>Hinweis 145</v>
      </c>
      <c r="P218" s="151" t="str">
        <f ca="1">IFERROR(IF(OR(AND(Q218="",R218=""),AND(Q218=0,R218=0),AND(Q218=CONCATENATE($D218,": "),R218=""),AND(Q218=CONCATENATE($D218,": "),R218=0)),"",MAX(P$1:P217)+1),"")</f>
        <v/>
      </c>
      <c r="Q218" s="151" t="str">
        <f ca="1">IFERROR(CONCATENATE($D218,": ",INDIRECT(ADDRESS(COUNTIF($D$1:$D218,$D218)+3,COLUMN($AI217),4,1,$D218))),"")</f>
        <v/>
      </c>
      <c r="R218" s="151" t="str">
        <f ca="1">IFERROR(INDIRECT(ADDRESS(COUNTIF($D$1:$D218,$D218)+3,COLUMN($AJ217),4,1,$D218)),"")</f>
        <v/>
      </c>
      <c r="S218" s="151" t="str">
        <f t="shared" si="11"/>
        <v>Abweichung 145</v>
      </c>
      <c r="T218" s="151" t="str">
        <f ca="1">IFERROR(IF(OR(AND(U218="",V218=""),AND(U218=0,V218=0),AND(U218=CONCATENATE($D218,": "),V218=""),AND(U218=CONCATENATE($D218,": "),V218=0)),"",MAX(T$1:T217)+1),"")</f>
        <v/>
      </c>
      <c r="U218" s="151" t="str">
        <f ca="1">IFERROR(CONCATENATE($D218,": ",INDIRECT(ADDRESS(COUNTIF($D$1:$D218,$D218)+3,COLUMN($AL217),4,1,$D218))),"")</f>
        <v/>
      </c>
      <c r="V218" s="151" t="str">
        <f ca="1">IFERROR(INDIRECT(ADDRESS(COUNTIF($D$1:$D218,$D218)+3,COLUMN($AM217),4,1,$D218)),"")</f>
        <v/>
      </c>
    </row>
    <row r="219" spans="4:22" x14ac:dyDescent="0.25">
      <c r="D219" s="151">
        <f t="shared" si="9"/>
        <v>0</v>
      </c>
      <c r="E219" s="151" t="str">
        <f>CONCATENATE("Hinweis ",COUNTIF($D$1:D218,D219)+1)</f>
        <v>Hinweis 146</v>
      </c>
      <c r="F219" s="151" t="str">
        <f ca="1">IFERROR(IF(OR(AND(G219="",H219=""),AND(G219=0,H219=0),AND(G219=CONCATENATE(D219,": "),H219=""),AND(G219=CONCATENATE(D219,": "),H219=0)),"",MAX(F$1:F218)+1),"")</f>
        <v/>
      </c>
      <c r="G219" s="151" t="str">
        <f ca="1">IFERROR(CONCATENATE($D219,": ",INDIRECT(ADDRESS(COUNTIF($D$1:$D219,$D219)+3,COLUMN($AC218),4,1,$D219))),"")</f>
        <v/>
      </c>
      <c r="H219" s="151" t="str">
        <f ca="1">IFERROR(INDIRECT(ADDRESS(COUNTIF($D$1:$D219,$D219)+3,COLUMN($AD218),4,1,$D219)),"")</f>
        <v/>
      </c>
      <c r="I219" s="151" t="str">
        <f>CONCATENATE("Abweichung ",COUNTIF($D$1:D218,D219)+1)</f>
        <v>Abweichung 146</v>
      </c>
      <c r="J219" s="151" t="str">
        <f ca="1">IFERROR(IF(OR(AND(K219="",L219=""),AND(K219=0,L219=0),AND(K219=CONCATENATE($D219,": "),L219=""),AND(K219=CONCATENATE($D219,": "),L219=0)),"",MAX(J$1:J218)+1),"")</f>
        <v/>
      </c>
      <c r="K219" s="151" t="str">
        <f ca="1">IFERROR(CONCATENATE($D219,": ",INDIRECT(ADDRESS(COUNTIF($D$1:$D219,$D219)+3,COLUMN($AF218),4,1,$D219))),"")</f>
        <v/>
      </c>
      <c r="L219" s="151" t="str">
        <f ca="1">IFERROR(INDIRECT(ADDRESS(COUNTIF($D$1:$D219,$D219)+3,COLUMN($AG218),4,1,$D219)),"")</f>
        <v/>
      </c>
      <c r="M219" s="151"/>
      <c r="N219" s="151"/>
      <c r="O219" s="151" t="str">
        <f t="shared" si="10"/>
        <v>Hinweis 146</v>
      </c>
      <c r="P219" s="151" t="str">
        <f ca="1">IFERROR(IF(OR(AND(Q219="",R219=""),AND(Q219=0,R219=0),AND(Q219=CONCATENATE($D219,": "),R219=""),AND(Q219=CONCATENATE($D219,": "),R219=0)),"",MAX(P$1:P218)+1),"")</f>
        <v/>
      </c>
      <c r="Q219" s="151" t="str">
        <f ca="1">IFERROR(CONCATENATE($D219,": ",INDIRECT(ADDRESS(COUNTIF($D$1:$D219,$D219)+3,COLUMN($AI218),4,1,$D219))),"")</f>
        <v/>
      </c>
      <c r="R219" s="151" t="str">
        <f ca="1">IFERROR(INDIRECT(ADDRESS(COUNTIF($D$1:$D219,$D219)+3,COLUMN($AJ218),4,1,$D219)),"")</f>
        <v/>
      </c>
      <c r="S219" s="151" t="str">
        <f t="shared" si="11"/>
        <v>Abweichung 146</v>
      </c>
      <c r="T219" s="151" t="str">
        <f ca="1">IFERROR(IF(OR(AND(U219="",V219=""),AND(U219=0,V219=0),AND(U219=CONCATENATE($D219,": "),V219=""),AND(U219=CONCATENATE($D219,": "),V219=0)),"",MAX(T$1:T218)+1),"")</f>
        <v/>
      </c>
      <c r="U219" s="151" t="str">
        <f ca="1">IFERROR(CONCATENATE($D219,": ",INDIRECT(ADDRESS(COUNTIF($D$1:$D219,$D219)+3,COLUMN($AL218),4,1,$D219))),"")</f>
        <v/>
      </c>
      <c r="V219" s="151" t="str">
        <f ca="1">IFERROR(INDIRECT(ADDRESS(COUNTIF($D$1:$D219,$D219)+3,COLUMN($AM218),4,1,$D219)),"")</f>
        <v/>
      </c>
    </row>
    <row r="220" spans="4:22" x14ac:dyDescent="0.25">
      <c r="D220" s="151">
        <f t="shared" si="9"/>
        <v>0</v>
      </c>
      <c r="E220" s="151" t="str">
        <f>CONCATENATE("Hinweis ",COUNTIF($D$1:D219,D220)+1)</f>
        <v>Hinweis 147</v>
      </c>
      <c r="F220" s="151" t="str">
        <f ca="1">IFERROR(IF(OR(AND(G220="",H220=""),AND(G220=0,H220=0),AND(G220=CONCATENATE(D220,": "),H220=""),AND(G220=CONCATENATE(D220,": "),H220=0)),"",MAX(F$1:F219)+1),"")</f>
        <v/>
      </c>
      <c r="G220" s="151" t="str">
        <f ca="1">IFERROR(CONCATENATE($D220,": ",INDIRECT(ADDRESS(COUNTIF($D$1:$D220,$D220)+3,COLUMN($AC219),4,1,$D220))),"")</f>
        <v/>
      </c>
      <c r="H220" s="151" t="str">
        <f ca="1">IFERROR(INDIRECT(ADDRESS(COUNTIF($D$1:$D220,$D220)+3,COLUMN($AD219),4,1,$D220)),"")</f>
        <v/>
      </c>
      <c r="I220" s="151" t="str">
        <f>CONCATENATE("Abweichung ",COUNTIF($D$1:D219,D220)+1)</f>
        <v>Abweichung 147</v>
      </c>
      <c r="J220" s="151" t="str">
        <f ca="1">IFERROR(IF(OR(AND(K220="",L220=""),AND(K220=0,L220=0),AND(K220=CONCATENATE($D220,": "),L220=""),AND(K220=CONCATENATE($D220,": "),L220=0)),"",MAX(J$1:J219)+1),"")</f>
        <v/>
      </c>
      <c r="K220" s="151" t="str">
        <f ca="1">IFERROR(CONCATENATE($D220,": ",INDIRECT(ADDRESS(COUNTIF($D$1:$D220,$D220)+3,COLUMN($AF219),4,1,$D220))),"")</f>
        <v/>
      </c>
      <c r="L220" s="151" t="str">
        <f ca="1">IFERROR(INDIRECT(ADDRESS(COUNTIF($D$1:$D220,$D220)+3,COLUMN($AG219),4,1,$D220)),"")</f>
        <v/>
      </c>
      <c r="M220" s="151"/>
      <c r="N220" s="151"/>
      <c r="O220" s="151" t="str">
        <f t="shared" si="10"/>
        <v>Hinweis 147</v>
      </c>
      <c r="P220" s="151" t="str">
        <f ca="1">IFERROR(IF(OR(AND(Q220="",R220=""),AND(Q220=0,R220=0),AND(Q220=CONCATENATE($D220,": "),R220=""),AND(Q220=CONCATENATE($D220,": "),R220=0)),"",MAX(P$1:P219)+1),"")</f>
        <v/>
      </c>
      <c r="Q220" s="151" t="str">
        <f ca="1">IFERROR(CONCATENATE($D220,": ",INDIRECT(ADDRESS(COUNTIF($D$1:$D220,$D220)+3,COLUMN($AI219),4,1,$D220))),"")</f>
        <v/>
      </c>
      <c r="R220" s="151" t="str">
        <f ca="1">IFERROR(INDIRECT(ADDRESS(COUNTIF($D$1:$D220,$D220)+3,COLUMN($AJ219),4,1,$D220)),"")</f>
        <v/>
      </c>
      <c r="S220" s="151" t="str">
        <f t="shared" si="11"/>
        <v>Abweichung 147</v>
      </c>
      <c r="T220" s="151" t="str">
        <f ca="1">IFERROR(IF(OR(AND(U220="",V220=""),AND(U220=0,V220=0),AND(U220=CONCATENATE($D220,": "),V220=""),AND(U220=CONCATENATE($D220,": "),V220=0)),"",MAX(T$1:T219)+1),"")</f>
        <v/>
      </c>
      <c r="U220" s="151" t="str">
        <f ca="1">IFERROR(CONCATENATE($D220,": ",INDIRECT(ADDRESS(COUNTIF($D$1:$D220,$D220)+3,COLUMN($AL219),4,1,$D220))),"")</f>
        <v/>
      </c>
      <c r="V220" s="151" t="str">
        <f ca="1">IFERROR(INDIRECT(ADDRESS(COUNTIF($D$1:$D220,$D220)+3,COLUMN($AM219),4,1,$D220)),"")</f>
        <v/>
      </c>
    </row>
    <row r="221" spans="4:22" x14ac:dyDescent="0.25">
      <c r="D221" s="151">
        <f t="shared" si="9"/>
        <v>0</v>
      </c>
      <c r="E221" s="151" t="str">
        <f>CONCATENATE("Hinweis ",COUNTIF($D$1:D220,D221)+1)</f>
        <v>Hinweis 148</v>
      </c>
      <c r="F221" s="151" t="str">
        <f ca="1">IFERROR(IF(OR(AND(G221="",H221=""),AND(G221=0,H221=0),AND(G221=CONCATENATE(D221,": "),H221=""),AND(G221=CONCATENATE(D221,": "),H221=0)),"",MAX(F$1:F220)+1),"")</f>
        <v/>
      </c>
      <c r="G221" s="151" t="str">
        <f ca="1">IFERROR(CONCATENATE($D221,": ",INDIRECT(ADDRESS(COUNTIF($D$1:$D221,$D221)+3,COLUMN($AC220),4,1,$D221))),"")</f>
        <v/>
      </c>
      <c r="H221" s="151" t="str">
        <f ca="1">IFERROR(INDIRECT(ADDRESS(COUNTIF($D$1:$D221,$D221)+3,COLUMN($AD220),4,1,$D221)),"")</f>
        <v/>
      </c>
      <c r="I221" s="151" t="str">
        <f>CONCATENATE("Abweichung ",COUNTIF($D$1:D220,D221)+1)</f>
        <v>Abweichung 148</v>
      </c>
      <c r="J221" s="151" t="str">
        <f ca="1">IFERROR(IF(OR(AND(K221="",L221=""),AND(K221=0,L221=0),AND(K221=CONCATENATE($D221,": "),L221=""),AND(K221=CONCATENATE($D221,": "),L221=0)),"",MAX(J$1:J220)+1),"")</f>
        <v/>
      </c>
      <c r="K221" s="151" t="str">
        <f ca="1">IFERROR(CONCATENATE($D221,": ",INDIRECT(ADDRESS(COUNTIF($D$1:$D221,$D221)+3,COLUMN($AF220),4,1,$D221))),"")</f>
        <v/>
      </c>
      <c r="L221" s="151" t="str">
        <f ca="1">IFERROR(INDIRECT(ADDRESS(COUNTIF($D$1:$D221,$D221)+3,COLUMN($AG220),4,1,$D221)),"")</f>
        <v/>
      </c>
      <c r="M221" s="151"/>
      <c r="N221" s="151"/>
      <c r="O221" s="151" t="str">
        <f t="shared" si="10"/>
        <v>Hinweis 148</v>
      </c>
      <c r="P221" s="151" t="str">
        <f ca="1">IFERROR(IF(OR(AND(Q221="",R221=""),AND(Q221=0,R221=0),AND(Q221=CONCATENATE($D221,": "),R221=""),AND(Q221=CONCATENATE($D221,": "),R221=0)),"",MAX(P$1:P220)+1),"")</f>
        <v/>
      </c>
      <c r="Q221" s="151" t="str">
        <f ca="1">IFERROR(CONCATENATE($D221,": ",INDIRECT(ADDRESS(COUNTIF($D$1:$D221,$D221)+3,COLUMN($AI220),4,1,$D221))),"")</f>
        <v/>
      </c>
      <c r="R221" s="151" t="str">
        <f ca="1">IFERROR(INDIRECT(ADDRESS(COUNTIF($D$1:$D221,$D221)+3,COLUMN($AJ220),4,1,$D221)),"")</f>
        <v/>
      </c>
      <c r="S221" s="151" t="str">
        <f t="shared" si="11"/>
        <v>Abweichung 148</v>
      </c>
      <c r="T221" s="151" t="str">
        <f ca="1">IFERROR(IF(OR(AND(U221="",V221=""),AND(U221=0,V221=0),AND(U221=CONCATENATE($D221,": "),V221=""),AND(U221=CONCATENATE($D221,": "),V221=0)),"",MAX(T$1:T220)+1),"")</f>
        <v/>
      </c>
      <c r="U221" s="151" t="str">
        <f ca="1">IFERROR(CONCATENATE($D221,": ",INDIRECT(ADDRESS(COUNTIF($D$1:$D221,$D221)+3,COLUMN($AL220),4,1,$D221))),"")</f>
        <v/>
      </c>
      <c r="V221" s="151" t="str">
        <f ca="1">IFERROR(INDIRECT(ADDRESS(COUNTIF($D$1:$D221,$D221)+3,COLUMN($AM220),4,1,$D221)),"")</f>
        <v/>
      </c>
    </row>
    <row r="222" spans="4:22" x14ac:dyDescent="0.25">
      <c r="D222" s="151">
        <f t="shared" si="9"/>
        <v>0</v>
      </c>
      <c r="E222" s="151" t="str">
        <f>CONCATENATE("Hinweis ",COUNTIF($D$1:D221,D222)+1)</f>
        <v>Hinweis 149</v>
      </c>
      <c r="F222" s="151" t="str">
        <f ca="1">IFERROR(IF(OR(AND(G222="",H222=""),AND(G222=0,H222=0),AND(G222=CONCATENATE(D222,": "),H222=""),AND(G222=CONCATENATE(D222,": "),H222=0)),"",MAX(F$1:F221)+1),"")</f>
        <v/>
      </c>
      <c r="G222" s="151" t="str">
        <f ca="1">IFERROR(CONCATENATE($D222,": ",INDIRECT(ADDRESS(COUNTIF($D$1:$D222,$D222)+3,COLUMN($AC221),4,1,$D222))),"")</f>
        <v/>
      </c>
      <c r="H222" s="151" t="str">
        <f ca="1">IFERROR(INDIRECT(ADDRESS(COUNTIF($D$1:$D222,$D222)+3,COLUMN($AD221),4,1,$D222)),"")</f>
        <v/>
      </c>
      <c r="I222" s="151" t="str">
        <f>CONCATENATE("Abweichung ",COUNTIF($D$1:D221,D222)+1)</f>
        <v>Abweichung 149</v>
      </c>
      <c r="J222" s="151" t="str">
        <f ca="1">IFERROR(IF(OR(AND(K222="",L222=""),AND(K222=0,L222=0),AND(K222=CONCATENATE($D222,": "),L222=""),AND(K222=CONCATENATE($D222,": "),L222=0)),"",MAX(J$1:J221)+1),"")</f>
        <v/>
      </c>
      <c r="K222" s="151" t="str">
        <f ca="1">IFERROR(CONCATENATE($D222,": ",INDIRECT(ADDRESS(COUNTIF($D$1:$D222,$D222)+3,COLUMN($AF221),4,1,$D222))),"")</f>
        <v/>
      </c>
      <c r="L222" s="151" t="str">
        <f ca="1">IFERROR(INDIRECT(ADDRESS(COUNTIF($D$1:$D222,$D222)+3,COLUMN($AG221),4,1,$D222)),"")</f>
        <v/>
      </c>
      <c r="M222" s="151"/>
      <c r="N222" s="151"/>
      <c r="O222" s="151" t="str">
        <f t="shared" si="10"/>
        <v>Hinweis 149</v>
      </c>
      <c r="P222" s="151" t="str">
        <f ca="1">IFERROR(IF(OR(AND(Q222="",R222=""),AND(Q222=0,R222=0),AND(Q222=CONCATENATE($D222,": "),R222=""),AND(Q222=CONCATENATE($D222,": "),R222=0)),"",MAX(P$1:P221)+1),"")</f>
        <v/>
      </c>
      <c r="Q222" s="151" t="str">
        <f ca="1">IFERROR(CONCATENATE($D222,": ",INDIRECT(ADDRESS(COUNTIF($D$1:$D222,$D222)+3,COLUMN($AI221),4,1,$D222))),"")</f>
        <v/>
      </c>
      <c r="R222" s="151" t="str">
        <f ca="1">IFERROR(INDIRECT(ADDRESS(COUNTIF($D$1:$D222,$D222)+3,COLUMN($AJ221),4,1,$D222)),"")</f>
        <v/>
      </c>
      <c r="S222" s="151" t="str">
        <f t="shared" si="11"/>
        <v>Abweichung 149</v>
      </c>
      <c r="T222" s="151" t="str">
        <f ca="1">IFERROR(IF(OR(AND(U222="",V222=""),AND(U222=0,V222=0),AND(U222=CONCATENATE($D222,": "),V222=""),AND(U222=CONCATENATE($D222,": "),V222=0)),"",MAX(T$1:T221)+1),"")</f>
        <v/>
      </c>
      <c r="U222" s="151" t="str">
        <f ca="1">IFERROR(CONCATENATE($D222,": ",INDIRECT(ADDRESS(COUNTIF($D$1:$D222,$D222)+3,COLUMN($AL221),4,1,$D222))),"")</f>
        <v/>
      </c>
      <c r="V222" s="151" t="str">
        <f ca="1">IFERROR(INDIRECT(ADDRESS(COUNTIF($D$1:$D222,$D222)+3,COLUMN($AM221),4,1,$D222)),"")</f>
        <v/>
      </c>
    </row>
    <row r="223" spans="4:22" x14ac:dyDescent="0.25">
      <c r="D223" s="151">
        <f t="shared" si="9"/>
        <v>0</v>
      </c>
      <c r="E223" s="151" t="str">
        <f>CONCATENATE("Hinweis ",COUNTIF($D$1:D222,D223)+1)</f>
        <v>Hinweis 150</v>
      </c>
      <c r="F223" s="151" t="str">
        <f ca="1">IFERROR(IF(OR(AND(G223="",H223=""),AND(G223=0,H223=0),AND(G223=CONCATENATE(D223,": "),H223=""),AND(G223=CONCATENATE(D223,": "),H223=0)),"",MAX(F$1:F222)+1),"")</f>
        <v/>
      </c>
      <c r="G223" s="151" t="str">
        <f ca="1">IFERROR(CONCATENATE($D223,": ",INDIRECT(ADDRESS(COUNTIF($D$1:$D223,$D223)+3,COLUMN($AC222),4,1,$D223))),"")</f>
        <v/>
      </c>
      <c r="H223" s="151" t="str">
        <f ca="1">IFERROR(INDIRECT(ADDRESS(COUNTIF($D$1:$D223,$D223)+3,COLUMN($AD222),4,1,$D223)),"")</f>
        <v/>
      </c>
      <c r="I223" s="151" t="str">
        <f>CONCATENATE("Abweichung ",COUNTIF($D$1:D222,D223)+1)</f>
        <v>Abweichung 150</v>
      </c>
      <c r="J223" s="151" t="str">
        <f ca="1">IFERROR(IF(OR(AND(K223="",L223=""),AND(K223=0,L223=0),AND(K223=CONCATENATE($D223,": "),L223=""),AND(K223=CONCATENATE($D223,": "),L223=0)),"",MAX(J$1:J222)+1),"")</f>
        <v/>
      </c>
      <c r="K223" s="151" t="str">
        <f ca="1">IFERROR(CONCATENATE($D223,": ",INDIRECT(ADDRESS(COUNTIF($D$1:$D223,$D223)+3,COLUMN($AF222),4,1,$D223))),"")</f>
        <v/>
      </c>
      <c r="L223" s="151" t="str">
        <f ca="1">IFERROR(INDIRECT(ADDRESS(COUNTIF($D$1:$D223,$D223)+3,COLUMN($AG222),4,1,$D223)),"")</f>
        <v/>
      </c>
      <c r="M223" s="151"/>
      <c r="N223" s="151"/>
      <c r="O223" s="151" t="str">
        <f t="shared" si="10"/>
        <v>Hinweis 150</v>
      </c>
      <c r="P223" s="151" t="str">
        <f ca="1">IFERROR(IF(OR(AND(Q223="",R223=""),AND(Q223=0,R223=0),AND(Q223=CONCATENATE($D223,": "),R223=""),AND(Q223=CONCATENATE($D223,": "),R223=0)),"",MAX(P$1:P222)+1),"")</f>
        <v/>
      </c>
      <c r="Q223" s="151" t="str">
        <f ca="1">IFERROR(CONCATENATE($D223,": ",INDIRECT(ADDRESS(COUNTIF($D$1:$D223,$D223)+3,COLUMN($AI222),4,1,$D223))),"")</f>
        <v/>
      </c>
      <c r="R223" s="151" t="str">
        <f ca="1">IFERROR(INDIRECT(ADDRESS(COUNTIF($D$1:$D223,$D223)+3,COLUMN($AJ222),4,1,$D223)),"")</f>
        <v/>
      </c>
      <c r="S223" s="151" t="str">
        <f t="shared" si="11"/>
        <v>Abweichung 150</v>
      </c>
      <c r="T223" s="151" t="str">
        <f ca="1">IFERROR(IF(OR(AND(U223="",V223=""),AND(U223=0,V223=0),AND(U223=CONCATENATE($D223,": "),V223=""),AND(U223=CONCATENATE($D223,": "),V223=0)),"",MAX(T$1:T222)+1),"")</f>
        <v/>
      </c>
      <c r="U223" s="151" t="str">
        <f ca="1">IFERROR(CONCATENATE($D223,": ",INDIRECT(ADDRESS(COUNTIF($D$1:$D223,$D223)+3,COLUMN($AL222),4,1,$D223))),"")</f>
        <v/>
      </c>
      <c r="V223" s="151" t="str">
        <f ca="1">IFERROR(INDIRECT(ADDRESS(COUNTIF($D$1:$D223,$D223)+3,COLUMN($AM222),4,1,$D223)),"")</f>
        <v/>
      </c>
    </row>
    <row r="224" spans="4:22" x14ac:dyDescent="0.25">
      <c r="D224" s="151">
        <f t="shared" si="9"/>
        <v>0</v>
      </c>
      <c r="E224" s="151" t="str">
        <f>CONCATENATE("Hinweis ",COUNTIF($D$1:D223,D224)+1)</f>
        <v>Hinweis 151</v>
      </c>
      <c r="F224" s="151" t="str">
        <f ca="1">IFERROR(IF(OR(AND(G224="",H224=""),AND(G224=0,H224=0),AND(G224=CONCATENATE(D224,": "),H224=""),AND(G224=CONCATENATE(D224,": "),H224=0)),"",MAX(F$1:F223)+1),"")</f>
        <v/>
      </c>
      <c r="G224" s="151" t="str">
        <f ca="1">IFERROR(CONCATENATE($D224,": ",INDIRECT(ADDRESS(COUNTIF($D$1:$D224,$D224)+3,COLUMN($AC223),4,1,$D224))),"")</f>
        <v/>
      </c>
      <c r="H224" s="151" t="str">
        <f ca="1">IFERROR(INDIRECT(ADDRESS(COUNTIF($D$1:$D224,$D224)+3,COLUMN($AD223),4,1,$D224)),"")</f>
        <v/>
      </c>
      <c r="I224" s="151" t="str">
        <f>CONCATENATE("Abweichung ",COUNTIF($D$1:D223,D224)+1)</f>
        <v>Abweichung 151</v>
      </c>
      <c r="J224" s="151" t="str">
        <f ca="1">IFERROR(IF(OR(AND(K224="",L224=""),AND(K224=0,L224=0),AND(K224=CONCATENATE($D224,": "),L224=""),AND(K224=CONCATENATE($D224,": "),L224=0)),"",MAX(J$1:J223)+1),"")</f>
        <v/>
      </c>
      <c r="K224" s="151" t="str">
        <f ca="1">IFERROR(CONCATENATE($D224,": ",INDIRECT(ADDRESS(COUNTIF($D$1:$D224,$D224)+3,COLUMN($AF223),4,1,$D224))),"")</f>
        <v/>
      </c>
      <c r="L224" s="151" t="str">
        <f ca="1">IFERROR(INDIRECT(ADDRESS(COUNTIF($D$1:$D224,$D224)+3,COLUMN($AG223),4,1,$D224)),"")</f>
        <v/>
      </c>
      <c r="M224" s="151"/>
      <c r="N224" s="151"/>
      <c r="O224" s="151" t="str">
        <f t="shared" si="10"/>
        <v>Hinweis 151</v>
      </c>
      <c r="P224" s="151" t="str">
        <f ca="1">IFERROR(IF(OR(AND(Q224="",R224=""),AND(Q224=0,R224=0),AND(Q224=CONCATENATE($D224,": "),R224=""),AND(Q224=CONCATENATE($D224,": "),R224=0)),"",MAX(P$1:P223)+1),"")</f>
        <v/>
      </c>
      <c r="Q224" s="151" t="str">
        <f ca="1">IFERROR(CONCATENATE($D224,": ",INDIRECT(ADDRESS(COUNTIF($D$1:$D224,$D224)+3,COLUMN($AI223),4,1,$D224))),"")</f>
        <v/>
      </c>
      <c r="R224" s="151" t="str">
        <f ca="1">IFERROR(INDIRECT(ADDRESS(COUNTIF($D$1:$D224,$D224)+3,COLUMN($AJ223),4,1,$D224)),"")</f>
        <v/>
      </c>
      <c r="S224" s="151" t="str">
        <f t="shared" si="11"/>
        <v>Abweichung 151</v>
      </c>
      <c r="T224" s="151" t="str">
        <f ca="1">IFERROR(IF(OR(AND(U224="",V224=""),AND(U224=0,V224=0),AND(U224=CONCATENATE($D224,": "),V224=""),AND(U224=CONCATENATE($D224,": "),V224=0)),"",MAX(T$1:T223)+1),"")</f>
        <v/>
      </c>
      <c r="U224" s="151" t="str">
        <f ca="1">IFERROR(CONCATENATE($D224,": ",INDIRECT(ADDRESS(COUNTIF($D$1:$D224,$D224)+3,COLUMN($AL223),4,1,$D224))),"")</f>
        <v/>
      </c>
      <c r="V224" s="151" t="str">
        <f ca="1">IFERROR(INDIRECT(ADDRESS(COUNTIF($D$1:$D224,$D224)+3,COLUMN($AM223),4,1,$D224)),"")</f>
        <v/>
      </c>
    </row>
    <row r="225" spans="4:22" x14ac:dyDescent="0.25">
      <c r="D225" s="151">
        <f t="shared" si="9"/>
        <v>0</v>
      </c>
      <c r="E225" s="151" t="str">
        <f>CONCATENATE("Hinweis ",COUNTIF($D$1:D224,D225)+1)</f>
        <v>Hinweis 152</v>
      </c>
      <c r="F225" s="151" t="str">
        <f ca="1">IFERROR(IF(OR(AND(G225="",H225=""),AND(G225=0,H225=0),AND(G225=CONCATENATE(D225,": "),H225=""),AND(G225=CONCATENATE(D225,": "),H225=0)),"",MAX(F$1:F224)+1),"")</f>
        <v/>
      </c>
      <c r="G225" s="151" t="str">
        <f ca="1">IFERROR(CONCATENATE($D225,": ",INDIRECT(ADDRESS(COUNTIF($D$1:$D225,$D225)+3,COLUMN($AC224),4,1,$D225))),"")</f>
        <v/>
      </c>
      <c r="H225" s="151" t="str">
        <f ca="1">IFERROR(INDIRECT(ADDRESS(COUNTIF($D$1:$D225,$D225)+3,COLUMN($AD224),4,1,$D225)),"")</f>
        <v/>
      </c>
      <c r="I225" s="151" t="str">
        <f>CONCATENATE("Abweichung ",COUNTIF($D$1:D224,D225)+1)</f>
        <v>Abweichung 152</v>
      </c>
      <c r="J225" s="151" t="str">
        <f ca="1">IFERROR(IF(OR(AND(K225="",L225=""),AND(K225=0,L225=0),AND(K225=CONCATENATE($D225,": "),L225=""),AND(K225=CONCATENATE($D225,": "),L225=0)),"",MAX(J$1:J224)+1),"")</f>
        <v/>
      </c>
      <c r="K225" s="151" t="str">
        <f ca="1">IFERROR(CONCATENATE($D225,": ",INDIRECT(ADDRESS(COUNTIF($D$1:$D225,$D225)+3,COLUMN($AF224),4,1,$D225))),"")</f>
        <v/>
      </c>
      <c r="L225" s="151" t="str">
        <f ca="1">IFERROR(INDIRECT(ADDRESS(COUNTIF($D$1:$D225,$D225)+3,COLUMN($AG224),4,1,$D225)),"")</f>
        <v/>
      </c>
      <c r="M225" s="151"/>
      <c r="N225" s="151"/>
      <c r="O225" s="151" t="str">
        <f t="shared" si="10"/>
        <v>Hinweis 152</v>
      </c>
      <c r="P225" s="151" t="str">
        <f ca="1">IFERROR(IF(OR(AND(Q225="",R225=""),AND(Q225=0,R225=0),AND(Q225=CONCATENATE($D225,": "),R225=""),AND(Q225=CONCATENATE($D225,": "),R225=0)),"",MAX(P$1:P224)+1),"")</f>
        <v/>
      </c>
      <c r="Q225" s="151" t="str">
        <f ca="1">IFERROR(CONCATENATE($D225,": ",INDIRECT(ADDRESS(COUNTIF($D$1:$D225,$D225)+3,COLUMN($AI224),4,1,$D225))),"")</f>
        <v/>
      </c>
      <c r="R225" s="151" t="str">
        <f ca="1">IFERROR(INDIRECT(ADDRESS(COUNTIF($D$1:$D225,$D225)+3,COLUMN($AJ224),4,1,$D225)),"")</f>
        <v/>
      </c>
      <c r="S225" s="151" t="str">
        <f t="shared" si="11"/>
        <v>Abweichung 152</v>
      </c>
      <c r="T225" s="151" t="str">
        <f ca="1">IFERROR(IF(OR(AND(U225="",V225=""),AND(U225=0,V225=0),AND(U225=CONCATENATE($D225,": "),V225=""),AND(U225=CONCATENATE($D225,": "),V225=0)),"",MAX(T$1:T224)+1),"")</f>
        <v/>
      </c>
      <c r="U225" s="151" t="str">
        <f ca="1">IFERROR(CONCATENATE($D225,": ",INDIRECT(ADDRESS(COUNTIF($D$1:$D225,$D225)+3,COLUMN($AL224),4,1,$D225))),"")</f>
        <v/>
      </c>
      <c r="V225" s="151" t="str">
        <f ca="1">IFERROR(INDIRECT(ADDRESS(COUNTIF($D$1:$D225,$D225)+3,COLUMN($AM224),4,1,$D225)),"")</f>
        <v/>
      </c>
    </row>
    <row r="226" spans="4:22" x14ac:dyDescent="0.25">
      <c r="D226" s="151">
        <f t="shared" si="9"/>
        <v>0</v>
      </c>
      <c r="E226" s="151" t="str">
        <f>CONCATENATE("Hinweis ",COUNTIF($D$1:D225,D226)+1)</f>
        <v>Hinweis 153</v>
      </c>
      <c r="F226" s="151" t="str">
        <f ca="1">IFERROR(IF(OR(AND(G226="",H226=""),AND(G226=0,H226=0),AND(G226=CONCATENATE(D226,": "),H226=""),AND(G226=CONCATENATE(D226,": "),H226=0)),"",MAX(F$1:F225)+1),"")</f>
        <v/>
      </c>
      <c r="G226" s="151" t="str">
        <f ca="1">IFERROR(CONCATENATE($D226,": ",INDIRECT(ADDRESS(COUNTIF($D$1:$D226,$D226)+3,COLUMN($AC225),4,1,$D226))),"")</f>
        <v/>
      </c>
      <c r="H226" s="151" t="str">
        <f ca="1">IFERROR(INDIRECT(ADDRESS(COUNTIF($D$1:$D226,$D226)+3,COLUMN($AD225),4,1,$D226)),"")</f>
        <v/>
      </c>
      <c r="I226" s="151" t="str">
        <f>CONCATENATE("Abweichung ",COUNTIF($D$1:D225,D226)+1)</f>
        <v>Abweichung 153</v>
      </c>
      <c r="J226" s="151" t="str">
        <f ca="1">IFERROR(IF(OR(AND(K226="",L226=""),AND(K226=0,L226=0),AND(K226=CONCATENATE($D226,": "),L226=""),AND(K226=CONCATENATE($D226,": "),L226=0)),"",MAX(J$1:J225)+1),"")</f>
        <v/>
      </c>
      <c r="K226" s="151" t="str">
        <f ca="1">IFERROR(CONCATENATE($D226,": ",INDIRECT(ADDRESS(COUNTIF($D$1:$D226,$D226)+3,COLUMN($AF225),4,1,$D226))),"")</f>
        <v/>
      </c>
      <c r="L226" s="151" t="str">
        <f ca="1">IFERROR(INDIRECT(ADDRESS(COUNTIF($D$1:$D226,$D226)+3,COLUMN($AG225),4,1,$D226)),"")</f>
        <v/>
      </c>
      <c r="M226" s="151"/>
      <c r="N226" s="151"/>
      <c r="O226" s="151" t="str">
        <f t="shared" si="10"/>
        <v>Hinweis 153</v>
      </c>
      <c r="P226" s="151" t="str">
        <f ca="1">IFERROR(IF(OR(AND(Q226="",R226=""),AND(Q226=0,R226=0),AND(Q226=CONCATENATE($D226,": "),R226=""),AND(Q226=CONCATENATE($D226,": "),R226=0)),"",MAX(P$1:P225)+1),"")</f>
        <v/>
      </c>
      <c r="Q226" s="151" t="str">
        <f ca="1">IFERROR(CONCATENATE($D226,": ",INDIRECT(ADDRESS(COUNTIF($D$1:$D226,$D226)+3,COLUMN($AI225),4,1,$D226))),"")</f>
        <v/>
      </c>
      <c r="R226" s="151" t="str">
        <f ca="1">IFERROR(INDIRECT(ADDRESS(COUNTIF($D$1:$D226,$D226)+3,COLUMN($AJ225),4,1,$D226)),"")</f>
        <v/>
      </c>
      <c r="S226" s="151" t="str">
        <f t="shared" si="11"/>
        <v>Abweichung 153</v>
      </c>
      <c r="T226" s="151" t="str">
        <f ca="1">IFERROR(IF(OR(AND(U226="",V226=""),AND(U226=0,V226=0),AND(U226=CONCATENATE($D226,": "),V226=""),AND(U226=CONCATENATE($D226,": "),V226=0)),"",MAX(T$1:T225)+1),"")</f>
        <v/>
      </c>
      <c r="U226" s="151" t="str">
        <f ca="1">IFERROR(CONCATENATE($D226,": ",INDIRECT(ADDRESS(COUNTIF($D$1:$D226,$D226)+3,COLUMN($AL225),4,1,$D226))),"")</f>
        <v/>
      </c>
      <c r="V226" s="151" t="str">
        <f ca="1">IFERROR(INDIRECT(ADDRESS(COUNTIF($D$1:$D226,$D226)+3,COLUMN($AM225),4,1,$D226)),"")</f>
        <v/>
      </c>
    </row>
    <row r="227" spans="4:22" x14ac:dyDescent="0.25">
      <c r="D227" s="151">
        <f t="shared" si="9"/>
        <v>0</v>
      </c>
      <c r="E227" s="151" t="str">
        <f>CONCATENATE("Hinweis ",COUNTIF($D$1:D226,D227)+1)</f>
        <v>Hinweis 154</v>
      </c>
      <c r="F227" s="151" t="str">
        <f ca="1">IFERROR(IF(OR(AND(G227="",H227=""),AND(G227=0,H227=0),AND(G227=CONCATENATE(D227,": "),H227=""),AND(G227=CONCATENATE(D227,": "),H227=0)),"",MAX(F$1:F226)+1),"")</f>
        <v/>
      </c>
      <c r="G227" s="151" t="str">
        <f ca="1">IFERROR(CONCATENATE($D227,": ",INDIRECT(ADDRESS(COUNTIF($D$1:$D227,$D227)+3,COLUMN($AC226),4,1,$D227))),"")</f>
        <v/>
      </c>
      <c r="H227" s="151" t="str">
        <f ca="1">IFERROR(INDIRECT(ADDRESS(COUNTIF($D$1:$D227,$D227)+3,COLUMN($AD226),4,1,$D227)),"")</f>
        <v/>
      </c>
      <c r="I227" s="151" t="str">
        <f>CONCATENATE("Abweichung ",COUNTIF($D$1:D226,D227)+1)</f>
        <v>Abweichung 154</v>
      </c>
      <c r="J227" s="151" t="str">
        <f ca="1">IFERROR(IF(OR(AND(K227="",L227=""),AND(K227=0,L227=0),AND(K227=CONCATENATE($D227,": "),L227=""),AND(K227=CONCATENATE($D227,": "),L227=0)),"",MAX(J$1:J226)+1),"")</f>
        <v/>
      </c>
      <c r="K227" s="151" t="str">
        <f ca="1">IFERROR(CONCATENATE($D227,": ",INDIRECT(ADDRESS(COUNTIF($D$1:$D227,$D227)+3,COLUMN($AF226),4,1,$D227))),"")</f>
        <v/>
      </c>
      <c r="L227" s="151" t="str">
        <f ca="1">IFERROR(INDIRECT(ADDRESS(COUNTIF($D$1:$D227,$D227)+3,COLUMN($AG226),4,1,$D227)),"")</f>
        <v/>
      </c>
      <c r="M227" s="151"/>
      <c r="N227" s="151"/>
      <c r="O227" s="151" t="str">
        <f t="shared" si="10"/>
        <v>Hinweis 154</v>
      </c>
      <c r="P227" s="151" t="str">
        <f ca="1">IFERROR(IF(OR(AND(Q227="",R227=""),AND(Q227=0,R227=0),AND(Q227=CONCATENATE($D227,": "),R227=""),AND(Q227=CONCATENATE($D227,": "),R227=0)),"",MAX(P$1:P226)+1),"")</f>
        <v/>
      </c>
      <c r="Q227" s="151" t="str">
        <f ca="1">IFERROR(CONCATENATE($D227,": ",INDIRECT(ADDRESS(COUNTIF($D$1:$D227,$D227)+3,COLUMN($AI226),4,1,$D227))),"")</f>
        <v/>
      </c>
      <c r="R227" s="151" t="str">
        <f ca="1">IFERROR(INDIRECT(ADDRESS(COUNTIF($D$1:$D227,$D227)+3,COLUMN($AJ226),4,1,$D227)),"")</f>
        <v/>
      </c>
      <c r="S227" s="151" t="str">
        <f t="shared" si="11"/>
        <v>Abweichung 154</v>
      </c>
      <c r="T227" s="151" t="str">
        <f ca="1">IFERROR(IF(OR(AND(U227="",V227=""),AND(U227=0,V227=0),AND(U227=CONCATENATE($D227,": "),V227=""),AND(U227=CONCATENATE($D227,": "),V227=0)),"",MAX(T$1:T226)+1),"")</f>
        <v/>
      </c>
      <c r="U227" s="151" t="str">
        <f ca="1">IFERROR(CONCATENATE($D227,": ",INDIRECT(ADDRESS(COUNTIF($D$1:$D227,$D227)+3,COLUMN($AL226),4,1,$D227))),"")</f>
        <v/>
      </c>
      <c r="V227" s="151" t="str">
        <f ca="1">IFERROR(INDIRECT(ADDRESS(COUNTIF($D$1:$D227,$D227)+3,COLUMN($AM226),4,1,$D227)),"")</f>
        <v/>
      </c>
    </row>
    <row r="228" spans="4:22" x14ac:dyDescent="0.25">
      <c r="D228" s="151">
        <f t="shared" si="9"/>
        <v>0</v>
      </c>
      <c r="E228" s="151" t="str">
        <f>CONCATENATE("Hinweis ",COUNTIF($D$1:D227,D228)+1)</f>
        <v>Hinweis 155</v>
      </c>
      <c r="F228" s="151" t="str">
        <f ca="1">IFERROR(IF(OR(AND(G228="",H228=""),AND(G228=0,H228=0),AND(G228=CONCATENATE(D228,": "),H228=""),AND(G228=CONCATENATE(D228,": "),H228=0)),"",MAX(F$1:F227)+1),"")</f>
        <v/>
      </c>
      <c r="G228" s="151" t="str">
        <f ca="1">IFERROR(CONCATENATE($D228,": ",INDIRECT(ADDRESS(COUNTIF($D$1:$D228,$D228)+3,COLUMN($AC227),4,1,$D228))),"")</f>
        <v/>
      </c>
      <c r="H228" s="151" t="str">
        <f ca="1">IFERROR(INDIRECT(ADDRESS(COUNTIF($D$1:$D228,$D228)+3,COLUMN($AD227),4,1,$D228)),"")</f>
        <v/>
      </c>
      <c r="I228" s="151" t="str">
        <f>CONCATENATE("Abweichung ",COUNTIF($D$1:D227,D228)+1)</f>
        <v>Abweichung 155</v>
      </c>
      <c r="J228" s="151" t="str">
        <f ca="1">IFERROR(IF(OR(AND(K228="",L228=""),AND(K228=0,L228=0),AND(K228=CONCATENATE($D228,": "),L228=""),AND(K228=CONCATENATE($D228,": "),L228=0)),"",MAX(J$1:J227)+1),"")</f>
        <v/>
      </c>
      <c r="K228" s="151" t="str">
        <f ca="1">IFERROR(CONCATENATE($D228,": ",INDIRECT(ADDRESS(COUNTIF($D$1:$D228,$D228)+3,COLUMN($AF227),4,1,$D228))),"")</f>
        <v/>
      </c>
      <c r="L228" s="151" t="str">
        <f ca="1">IFERROR(INDIRECT(ADDRESS(COUNTIF($D$1:$D228,$D228)+3,COLUMN($AG227),4,1,$D228)),"")</f>
        <v/>
      </c>
      <c r="M228" s="151"/>
      <c r="N228" s="151"/>
      <c r="O228" s="151" t="str">
        <f t="shared" si="10"/>
        <v>Hinweis 155</v>
      </c>
      <c r="P228" s="151" t="str">
        <f ca="1">IFERROR(IF(OR(AND(Q228="",R228=""),AND(Q228=0,R228=0),AND(Q228=CONCATENATE($D228,": "),R228=""),AND(Q228=CONCATENATE($D228,": "),R228=0)),"",MAX(P$1:P227)+1),"")</f>
        <v/>
      </c>
      <c r="Q228" s="151" t="str">
        <f ca="1">IFERROR(CONCATENATE($D228,": ",INDIRECT(ADDRESS(COUNTIF($D$1:$D228,$D228)+3,COLUMN($AI227),4,1,$D228))),"")</f>
        <v/>
      </c>
      <c r="R228" s="151" t="str">
        <f ca="1">IFERROR(INDIRECT(ADDRESS(COUNTIF($D$1:$D228,$D228)+3,COLUMN($AJ227),4,1,$D228)),"")</f>
        <v/>
      </c>
      <c r="S228" s="151" t="str">
        <f t="shared" si="11"/>
        <v>Abweichung 155</v>
      </c>
      <c r="T228" s="151" t="str">
        <f ca="1">IFERROR(IF(OR(AND(U228="",V228=""),AND(U228=0,V228=0),AND(U228=CONCATENATE($D228,": "),V228=""),AND(U228=CONCATENATE($D228,": "),V228=0)),"",MAX(T$1:T227)+1),"")</f>
        <v/>
      </c>
      <c r="U228" s="151" t="str">
        <f ca="1">IFERROR(CONCATENATE($D228,": ",INDIRECT(ADDRESS(COUNTIF($D$1:$D228,$D228)+3,COLUMN($AL227),4,1,$D228))),"")</f>
        <v/>
      </c>
      <c r="V228" s="151" t="str">
        <f ca="1">IFERROR(INDIRECT(ADDRESS(COUNTIF($D$1:$D228,$D228)+3,COLUMN($AM227),4,1,$D228)),"")</f>
        <v/>
      </c>
    </row>
    <row r="229" spans="4:22" x14ac:dyDescent="0.25">
      <c r="D229" s="151">
        <f t="shared" si="9"/>
        <v>0</v>
      </c>
      <c r="E229" s="151" t="str">
        <f>CONCATENATE("Hinweis ",COUNTIF($D$1:D228,D229)+1)</f>
        <v>Hinweis 156</v>
      </c>
      <c r="F229" s="151" t="str">
        <f ca="1">IFERROR(IF(OR(AND(G229="",H229=""),AND(G229=0,H229=0),AND(G229=CONCATENATE(D229,": "),H229=""),AND(G229=CONCATENATE(D229,": "),H229=0)),"",MAX(F$1:F228)+1),"")</f>
        <v/>
      </c>
      <c r="G229" s="151" t="str">
        <f ca="1">IFERROR(CONCATENATE($D229,": ",INDIRECT(ADDRESS(COUNTIF($D$1:$D229,$D229)+3,COLUMN($AC228),4,1,$D229))),"")</f>
        <v/>
      </c>
      <c r="H229" s="151" t="str">
        <f ca="1">IFERROR(INDIRECT(ADDRESS(COUNTIF($D$1:$D229,$D229)+3,COLUMN($AD228),4,1,$D229)),"")</f>
        <v/>
      </c>
      <c r="I229" s="151" t="str">
        <f>CONCATENATE("Abweichung ",COUNTIF($D$1:D228,D229)+1)</f>
        <v>Abweichung 156</v>
      </c>
      <c r="J229" s="151" t="str">
        <f ca="1">IFERROR(IF(OR(AND(K229="",L229=""),AND(K229=0,L229=0),AND(K229=CONCATENATE($D229,": "),L229=""),AND(K229=CONCATENATE($D229,": "),L229=0)),"",MAX(J$1:J228)+1),"")</f>
        <v/>
      </c>
      <c r="K229" s="151" t="str">
        <f ca="1">IFERROR(CONCATENATE($D229,": ",INDIRECT(ADDRESS(COUNTIF($D$1:$D229,$D229)+3,COLUMN($AF228),4,1,$D229))),"")</f>
        <v/>
      </c>
      <c r="L229" s="151" t="str">
        <f ca="1">IFERROR(INDIRECT(ADDRESS(COUNTIF($D$1:$D229,$D229)+3,COLUMN($AG228),4,1,$D229)),"")</f>
        <v/>
      </c>
      <c r="M229" s="151"/>
      <c r="N229" s="151"/>
      <c r="O229" s="151" t="str">
        <f t="shared" si="10"/>
        <v>Hinweis 156</v>
      </c>
      <c r="P229" s="151" t="str">
        <f ca="1">IFERROR(IF(OR(AND(Q229="",R229=""),AND(Q229=0,R229=0),AND(Q229=CONCATENATE($D229,": "),R229=""),AND(Q229=CONCATENATE($D229,": "),R229=0)),"",MAX(P$1:P228)+1),"")</f>
        <v/>
      </c>
      <c r="Q229" s="151" t="str">
        <f ca="1">IFERROR(CONCATENATE($D229,": ",INDIRECT(ADDRESS(COUNTIF($D$1:$D229,$D229)+3,COLUMN($AI228),4,1,$D229))),"")</f>
        <v/>
      </c>
      <c r="R229" s="151" t="str">
        <f ca="1">IFERROR(INDIRECT(ADDRESS(COUNTIF($D$1:$D229,$D229)+3,COLUMN($AJ228),4,1,$D229)),"")</f>
        <v/>
      </c>
      <c r="S229" s="151" t="str">
        <f t="shared" si="11"/>
        <v>Abweichung 156</v>
      </c>
      <c r="T229" s="151" t="str">
        <f ca="1">IFERROR(IF(OR(AND(U229="",V229=""),AND(U229=0,V229=0),AND(U229=CONCATENATE($D229,": "),V229=""),AND(U229=CONCATENATE($D229,": "),V229=0)),"",MAX(T$1:T228)+1),"")</f>
        <v/>
      </c>
      <c r="U229" s="151" t="str">
        <f ca="1">IFERROR(CONCATENATE($D229,": ",INDIRECT(ADDRESS(COUNTIF($D$1:$D229,$D229)+3,COLUMN($AL228),4,1,$D229))),"")</f>
        <v/>
      </c>
      <c r="V229" s="151" t="str">
        <f ca="1">IFERROR(INDIRECT(ADDRESS(COUNTIF($D$1:$D229,$D229)+3,COLUMN($AM228),4,1,$D229)),"")</f>
        <v/>
      </c>
    </row>
    <row r="230" spans="4:22" x14ac:dyDescent="0.25">
      <c r="D230" s="151">
        <f t="shared" si="9"/>
        <v>0</v>
      </c>
      <c r="E230" s="151" t="str">
        <f>CONCATENATE("Hinweis ",COUNTIF($D$1:D229,D230)+1)</f>
        <v>Hinweis 157</v>
      </c>
      <c r="F230" s="151" t="str">
        <f ca="1">IFERROR(IF(OR(AND(G230="",H230=""),AND(G230=0,H230=0),AND(G230=CONCATENATE(D230,": "),H230=""),AND(G230=CONCATENATE(D230,": "),H230=0)),"",MAX(F$1:F229)+1),"")</f>
        <v/>
      </c>
      <c r="G230" s="151" t="str">
        <f ca="1">IFERROR(CONCATENATE($D230,": ",INDIRECT(ADDRESS(COUNTIF($D$1:$D230,$D230)+3,COLUMN($AC229),4,1,$D230))),"")</f>
        <v/>
      </c>
      <c r="H230" s="151" t="str">
        <f ca="1">IFERROR(INDIRECT(ADDRESS(COUNTIF($D$1:$D230,$D230)+3,COLUMN($AD229),4,1,$D230)),"")</f>
        <v/>
      </c>
      <c r="I230" s="151" t="str">
        <f>CONCATENATE("Abweichung ",COUNTIF($D$1:D229,D230)+1)</f>
        <v>Abweichung 157</v>
      </c>
      <c r="J230" s="151" t="str">
        <f ca="1">IFERROR(IF(OR(AND(K230="",L230=""),AND(K230=0,L230=0),AND(K230=CONCATENATE($D230,": "),L230=""),AND(K230=CONCATENATE($D230,": "),L230=0)),"",MAX(J$1:J229)+1),"")</f>
        <v/>
      </c>
      <c r="K230" s="151" t="str">
        <f ca="1">IFERROR(CONCATENATE($D230,": ",INDIRECT(ADDRESS(COUNTIF($D$1:$D230,$D230)+3,COLUMN($AF229),4,1,$D230))),"")</f>
        <v/>
      </c>
      <c r="L230" s="151" t="str">
        <f ca="1">IFERROR(INDIRECT(ADDRESS(COUNTIF($D$1:$D230,$D230)+3,COLUMN($AG229),4,1,$D230)),"")</f>
        <v/>
      </c>
      <c r="M230" s="151"/>
      <c r="N230" s="151"/>
      <c r="O230" s="151" t="str">
        <f t="shared" si="10"/>
        <v>Hinweis 157</v>
      </c>
      <c r="P230" s="151" t="str">
        <f ca="1">IFERROR(IF(OR(AND(Q230="",R230=""),AND(Q230=0,R230=0),AND(Q230=CONCATENATE($D230,": "),R230=""),AND(Q230=CONCATENATE($D230,": "),R230=0)),"",MAX(P$1:P229)+1),"")</f>
        <v/>
      </c>
      <c r="Q230" s="151" t="str">
        <f ca="1">IFERROR(CONCATENATE($D230,": ",INDIRECT(ADDRESS(COUNTIF($D$1:$D230,$D230)+3,COLUMN($AI229),4,1,$D230))),"")</f>
        <v/>
      </c>
      <c r="R230" s="151" t="str">
        <f ca="1">IFERROR(INDIRECT(ADDRESS(COUNTIF($D$1:$D230,$D230)+3,COLUMN($AJ229),4,1,$D230)),"")</f>
        <v/>
      </c>
      <c r="S230" s="151" t="str">
        <f t="shared" si="11"/>
        <v>Abweichung 157</v>
      </c>
      <c r="T230" s="151" t="str">
        <f ca="1">IFERROR(IF(OR(AND(U230="",V230=""),AND(U230=0,V230=0),AND(U230=CONCATENATE($D230,": "),V230=""),AND(U230=CONCATENATE($D230,": "),V230=0)),"",MAX(T$1:T229)+1),"")</f>
        <v/>
      </c>
      <c r="U230" s="151" t="str">
        <f ca="1">IFERROR(CONCATENATE($D230,": ",INDIRECT(ADDRESS(COUNTIF($D$1:$D230,$D230)+3,COLUMN($AL229),4,1,$D230))),"")</f>
        <v/>
      </c>
      <c r="V230" s="151" t="str">
        <f ca="1">IFERROR(INDIRECT(ADDRESS(COUNTIF($D$1:$D230,$D230)+3,COLUMN($AM229),4,1,$D230)),"")</f>
        <v/>
      </c>
    </row>
    <row r="231" spans="4:22" x14ac:dyDescent="0.25">
      <c r="D231" s="151">
        <f t="shared" si="9"/>
        <v>0</v>
      </c>
      <c r="E231" s="151" t="str">
        <f>CONCATENATE("Hinweis ",COUNTIF($D$1:D230,D231)+1)</f>
        <v>Hinweis 158</v>
      </c>
      <c r="F231" s="151" t="str">
        <f ca="1">IFERROR(IF(OR(AND(G231="",H231=""),AND(G231=0,H231=0),AND(G231=CONCATENATE(D231,": "),H231=""),AND(G231=CONCATENATE(D231,": "),H231=0)),"",MAX(F$1:F230)+1),"")</f>
        <v/>
      </c>
      <c r="G231" s="151" t="str">
        <f ca="1">IFERROR(CONCATENATE($D231,": ",INDIRECT(ADDRESS(COUNTIF($D$1:$D231,$D231)+3,COLUMN($AC230),4,1,$D231))),"")</f>
        <v/>
      </c>
      <c r="H231" s="151" t="str">
        <f ca="1">IFERROR(INDIRECT(ADDRESS(COUNTIF($D$1:$D231,$D231)+3,COLUMN($AD230),4,1,$D231)),"")</f>
        <v/>
      </c>
      <c r="I231" s="151" t="str">
        <f>CONCATENATE("Abweichung ",COUNTIF($D$1:D230,D231)+1)</f>
        <v>Abweichung 158</v>
      </c>
      <c r="J231" s="151" t="str">
        <f ca="1">IFERROR(IF(OR(AND(K231="",L231=""),AND(K231=0,L231=0),AND(K231=CONCATENATE($D231,": "),L231=""),AND(K231=CONCATENATE($D231,": "),L231=0)),"",MAX(J$1:J230)+1),"")</f>
        <v/>
      </c>
      <c r="K231" s="151" t="str">
        <f ca="1">IFERROR(CONCATENATE($D231,": ",INDIRECT(ADDRESS(COUNTIF($D$1:$D231,$D231)+3,COLUMN($AF230),4,1,$D231))),"")</f>
        <v/>
      </c>
      <c r="L231" s="151" t="str">
        <f ca="1">IFERROR(INDIRECT(ADDRESS(COUNTIF($D$1:$D231,$D231)+3,COLUMN($AG230),4,1,$D231)),"")</f>
        <v/>
      </c>
      <c r="M231" s="151"/>
      <c r="N231" s="151"/>
      <c r="O231" s="151" t="str">
        <f t="shared" si="10"/>
        <v>Hinweis 158</v>
      </c>
      <c r="P231" s="151" t="str">
        <f ca="1">IFERROR(IF(OR(AND(Q231="",R231=""),AND(Q231=0,R231=0),AND(Q231=CONCATENATE($D231,": "),R231=""),AND(Q231=CONCATENATE($D231,": "),R231=0)),"",MAX(P$1:P230)+1),"")</f>
        <v/>
      </c>
      <c r="Q231" s="151" t="str">
        <f ca="1">IFERROR(CONCATENATE($D231,": ",INDIRECT(ADDRESS(COUNTIF($D$1:$D231,$D231)+3,COLUMN($AI230),4,1,$D231))),"")</f>
        <v/>
      </c>
      <c r="R231" s="151" t="str">
        <f ca="1">IFERROR(INDIRECT(ADDRESS(COUNTIF($D$1:$D231,$D231)+3,COLUMN($AJ230),4,1,$D231)),"")</f>
        <v/>
      </c>
      <c r="S231" s="151" t="str">
        <f t="shared" si="11"/>
        <v>Abweichung 158</v>
      </c>
      <c r="T231" s="151" t="str">
        <f ca="1">IFERROR(IF(OR(AND(U231="",V231=""),AND(U231=0,V231=0),AND(U231=CONCATENATE($D231,": "),V231=""),AND(U231=CONCATENATE($D231,": "),V231=0)),"",MAX(T$1:T230)+1),"")</f>
        <v/>
      </c>
      <c r="U231" s="151" t="str">
        <f ca="1">IFERROR(CONCATENATE($D231,": ",INDIRECT(ADDRESS(COUNTIF($D$1:$D231,$D231)+3,COLUMN($AL230),4,1,$D231))),"")</f>
        <v/>
      </c>
      <c r="V231" s="151" t="str">
        <f ca="1">IFERROR(INDIRECT(ADDRESS(COUNTIF($D$1:$D231,$D231)+3,COLUMN($AM230),4,1,$D231)),"")</f>
        <v/>
      </c>
    </row>
    <row r="232" spans="4:22" x14ac:dyDescent="0.25">
      <c r="D232" s="151">
        <f t="shared" si="9"/>
        <v>0</v>
      </c>
      <c r="E232" s="151" t="str">
        <f>CONCATENATE("Hinweis ",COUNTIF($D$1:D231,D232)+1)</f>
        <v>Hinweis 159</v>
      </c>
      <c r="F232" s="151" t="str">
        <f ca="1">IFERROR(IF(OR(AND(G232="",H232=""),AND(G232=0,H232=0),AND(G232=CONCATENATE(D232,": "),H232=""),AND(G232=CONCATENATE(D232,": "),H232=0)),"",MAX(F$1:F231)+1),"")</f>
        <v/>
      </c>
      <c r="G232" s="151" t="str">
        <f ca="1">IFERROR(CONCATENATE($D232,": ",INDIRECT(ADDRESS(COUNTIF($D$1:$D232,$D232)+3,COLUMN($AC231),4,1,$D232))),"")</f>
        <v/>
      </c>
      <c r="H232" s="151" t="str">
        <f ca="1">IFERROR(INDIRECT(ADDRESS(COUNTIF($D$1:$D232,$D232)+3,COLUMN($AD231),4,1,$D232)),"")</f>
        <v/>
      </c>
      <c r="I232" s="151" t="str">
        <f>CONCATENATE("Abweichung ",COUNTIF($D$1:D231,D232)+1)</f>
        <v>Abweichung 159</v>
      </c>
      <c r="J232" s="151" t="str">
        <f ca="1">IFERROR(IF(OR(AND(K232="",L232=""),AND(K232=0,L232=0),AND(K232=CONCATENATE($D232,": "),L232=""),AND(K232=CONCATENATE($D232,": "),L232=0)),"",MAX(J$1:J231)+1),"")</f>
        <v/>
      </c>
      <c r="K232" s="151" t="str">
        <f ca="1">IFERROR(CONCATENATE($D232,": ",INDIRECT(ADDRESS(COUNTIF($D$1:$D232,$D232)+3,COLUMN($AF231),4,1,$D232))),"")</f>
        <v/>
      </c>
      <c r="L232" s="151" t="str">
        <f ca="1">IFERROR(INDIRECT(ADDRESS(COUNTIF($D$1:$D232,$D232)+3,COLUMN($AG231),4,1,$D232)),"")</f>
        <v/>
      </c>
      <c r="M232" s="151"/>
      <c r="N232" s="151"/>
      <c r="O232" s="151" t="str">
        <f t="shared" si="10"/>
        <v>Hinweis 159</v>
      </c>
      <c r="P232" s="151" t="str">
        <f ca="1">IFERROR(IF(OR(AND(Q232="",R232=""),AND(Q232=0,R232=0),AND(Q232=CONCATENATE($D232,": "),R232=""),AND(Q232=CONCATENATE($D232,": "),R232=0)),"",MAX(P$1:P231)+1),"")</f>
        <v/>
      </c>
      <c r="Q232" s="151" t="str">
        <f ca="1">IFERROR(CONCATENATE($D232,": ",INDIRECT(ADDRESS(COUNTIF($D$1:$D232,$D232)+3,COLUMN($AI231),4,1,$D232))),"")</f>
        <v/>
      </c>
      <c r="R232" s="151" t="str">
        <f ca="1">IFERROR(INDIRECT(ADDRESS(COUNTIF($D$1:$D232,$D232)+3,COLUMN($AJ231),4,1,$D232)),"")</f>
        <v/>
      </c>
      <c r="S232" s="151" t="str">
        <f t="shared" si="11"/>
        <v>Abweichung 159</v>
      </c>
      <c r="T232" s="151" t="str">
        <f ca="1">IFERROR(IF(OR(AND(U232="",V232=""),AND(U232=0,V232=0),AND(U232=CONCATENATE($D232,": "),V232=""),AND(U232=CONCATENATE($D232,": "),V232=0)),"",MAX(T$1:T231)+1),"")</f>
        <v/>
      </c>
      <c r="U232" s="151" t="str">
        <f ca="1">IFERROR(CONCATENATE($D232,": ",INDIRECT(ADDRESS(COUNTIF($D$1:$D232,$D232)+3,COLUMN($AL231),4,1,$D232))),"")</f>
        <v/>
      </c>
      <c r="V232" s="151" t="str">
        <f ca="1">IFERROR(INDIRECT(ADDRESS(COUNTIF($D$1:$D232,$D232)+3,COLUMN($AM231),4,1,$D232)),"")</f>
        <v/>
      </c>
    </row>
    <row r="233" spans="4:22" x14ac:dyDescent="0.25">
      <c r="D233" s="151">
        <f t="shared" si="9"/>
        <v>0</v>
      </c>
      <c r="E233" s="151" t="str">
        <f>CONCATENATE("Hinweis ",COUNTIF($D$1:D232,D233)+1)</f>
        <v>Hinweis 160</v>
      </c>
      <c r="F233" s="151" t="str">
        <f ca="1">IFERROR(IF(OR(AND(G233="",H233=""),AND(G233=0,H233=0),AND(G233=CONCATENATE(D233,": "),H233=""),AND(G233=CONCATENATE(D233,": "),H233=0)),"",MAX(F$1:F232)+1),"")</f>
        <v/>
      </c>
      <c r="G233" s="151" t="str">
        <f ca="1">IFERROR(CONCATENATE($D233,": ",INDIRECT(ADDRESS(COUNTIF($D$1:$D233,$D233)+3,COLUMN($AC232),4,1,$D233))),"")</f>
        <v/>
      </c>
      <c r="H233" s="151" t="str">
        <f ca="1">IFERROR(INDIRECT(ADDRESS(COUNTIF($D$1:$D233,$D233)+3,COLUMN($AD232),4,1,$D233)),"")</f>
        <v/>
      </c>
      <c r="I233" s="151" t="str">
        <f>CONCATENATE("Abweichung ",COUNTIF($D$1:D232,D233)+1)</f>
        <v>Abweichung 160</v>
      </c>
      <c r="J233" s="151" t="str">
        <f ca="1">IFERROR(IF(OR(AND(K233="",L233=""),AND(K233=0,L233=0),AND(K233=CONCATENATE($D233,": "),L233=""),AND(K233=CONCATENATE($D233,": "),L233=0)),"",MAX(J$1:J232)+1),"")</f>
        <v/>
      </c>
      <c r="K233" s="151" t="str">
        <f ca="1">IFERROR(CONCATENATE($D233,": ",INDIRECT(ADDRESS(COUNTIF($D$1:$D233,$D233)+3,COLUMN($AF232),4,1,$D233))),"")</f>
        <v/>
      </c>
      <c r="L233" s="151" t="str">
        <f ca="1">IFERROR(INDIRECT(ADDRESS(COUNTIF($D$1:$D233,$D233)+3,COLUMN($AG232),4,1,$D233)),"")</f>
        <v/>
      </c>
      <c r="M233" s="151"/>
      <c r="N233" s="151"/>
      <c r="O233" s="151" t="str">
        <f t="shared" si="10"/>
        <v>Hinweis 160</v>
      </c>
      <c r="P233" s="151" t="str">
        <f ca="1">IFERROR(IF(OR(AND(Q233="",R233=""),AND(Q233=0,R233=0),AND(Q233=CONCATENATE($D233,": "),R233=""),AND(Q233=CONCATENATE($D233,": "),R233=0)),"",MAX(P$1:P232)+1),"")</f>
        <v/>
      </c>
      <c r="Q233" s="151" t="str">
        <f ca="1">IFERROR(CONCATENATE($D233,": ",INDIRECT(ADDRESS(COUNTIF($D$1:$D233,$D233)+3,COLUMN($AI232),4,1,$D233))),"")</f>
        <v/>
      </c>
      <c r="R233" s="151" t="str">
        <f ca="1">IFERROR(INDIRECT(ADDRESS(COUNTIF($D$1:$D233,$D233)+3,COLUMN($AJ232),4,1,$D233)),"")</f>
        <v/>
      </c>
      <c r="S233" s="151" t="str">
        <f t="shared" si="11"/>
        <v>Abweichung 160</v>
      </c>
      <c r="T233" s="151" t="str">
        <f ca="1">IFERROR(IF(OR(AND(U233="",V233=""),AND(U233=0,V233=0),AND(U233=CONCATENATE($D233,": "),V233=""),AND(U233=CONCATENATE($D233,": "),V233=0)),"",MAX(T$1:T232)+1),"")</f>
        <v/>
      </c>
      <c r="U233" s="151" t="str">
        <f ca="1">IFERROR(CONCATENATE($D233,": ",INDIRECT(ADDRESS(COUNTIF($D$1:$D233,$D233)+3,COLUMN($AL232),4,1,$D233))),"")</f>
        <v/>
      </c>
      <c r="V233" s="151" t="str">
        <f ca="1">IFERROR(INDIRECT(ADDRESS(COUNTIF($D$1:$D233,$D233)+3,COLUMN($AM232),4,1,$D233)),"")</f>
        <v/>
      </c>
    </row>
    <row r="234" spans="4:22" x14ac:dyDescent="0.25">
      <c r="D234" s="151">
        <f t="shared" si="9"/>
        <v>0</v>
      </c>
      <c r="E234" s="151" t="str">
        <f>CONCATENATE("Hinweis ",COUNTIF($D$1:D233,D234)+1)</f>
        <v>Hinweis 161</v>
      </c>
      <c r="F234" s="151" t="str">
        <f ca="1">IFERROR(IF(OR(AND(G234="",H234=""),AND(G234=0,H234=0),AND(G234=CONCATENATE(D234,": "),H234=""),AND(G234=CONCATENATE(D234,": "),H234=0)),"",MAX(F$1:F233)+1),"")</f>
        <v/>
      </c>
      <c r="G234" s="151" t="str">
        <f ca="1">IFERROR(CONCATENATE($D234,": ",INDIRECT(ADDRESS(COUNTIF($D$1:$D234,$D234)+3,COLUMN($AC233),4,1,$D234))),"")</f>
        <v/>
      </c>
      <c r="H234" s="151" t="str">
        <f ca="1">IFERROR(INDIRECT(ADDRESS(COUNTIF($D$1:$D234,$D234)+3,COLUMN($AD233),4,1,$D234)),"")</f>
        <v/>
      </c>
      <c r="I234" s="151" t="str">
        <f>CONCATENATE("Abweichung ",COUNTIF($D$1:D233,D234)+1)</f>
        <v>Abweichung 161</v>
      </c>
      <c r="J234" s="151" t="str">
        <f ca="1">IFERROR(IF(OR(AND(K234="",L234=""),AND(K234=0,L234=0),AND(K234=CONCATENATE($D234,": "),L234=""),AND(K234=CONCATENATE($D234,": "),L234=0)),"",MAX(J$1:J233)+1),"")</f>
        <v/>
      </c>
      <c r="K234" s="151" t="str">
        <f ca="1">IFERROR(CONCATENATE($D234,": ",INDIRECT(ADDRESS(COUNTIF($D$1:$D234,$D234)+3,COLUMN($AF233),4,1,$D234))),"")</f>
        <v/>
      </c>
      <c r="L234" s="151" t="str">
        <f ca="1">IFERROR(INDIRECT(ADDRESS(COUNTIF($D$1:$D234,$D234)+3,COLUMN($AG233),4,1,$D234)),"")</f>
        <v/>
      </c>
      <c r="M234" s="151"/>
      <c r="N234" s="151"/>
      <c r="O234" s="151" t="str">
        <f t="shared" si="10"/>
        <v>Hinweis 161</v>
      </c>
      <c r="P234" s="151" t="str">
        <f ca="1">IFERROR(IF(OR(AND(Q234="",R234=""),AND(Q234=0,R234=0),AND(Q234=CONCATENATE($D234,": "),R234=""),AND(Q234=CONCATENATE($D234,": "),R234=0)),"",MAX(P$1:P233)+1),"")</f>
        <v/>
      </c>
      <c r="Q234" s="151" t="str">
        <f ca="1">IFERROR(CONCATENATE($D234,": ",INDIRECT(ADDRESS(COUNTIF($D$1:$D234,$D234)+3,COLUMN($AI233),4,1,$D234))),"")</f>
        <v/>
      </c>
      <c r="R234" s="151" t="str">
        <f ca="1">IFERROR(INDIRECT(ADDRESS(COUNTIF($D$1:$D234,$D234)+3,COLUMN($AJ233),4,1,$D234)),"")</f>
        <v/>
      </c>
      <c r="S234" s="151" t="str">
        <f t="shared" si="11"/>
        <v>Abweichung 161</v>
      </c>
      <c r="T234" s="151" t="str">
        <f ca="1">IFERROR(IF(OR(AND(U234="",V234=""),AND(U234=0,V234=0),AND(U234=CONCATENATE($D234,": "),V234=""),AND(U234=CONCATENATE($D234,": "),V234=0)),"",MAX(T$1:T233)+1),"")</f>
        <v/>
      </c>
      <c r="U234" s="151" t="str">
        <f ca="1">IFERROR(CONCATENATE($D234,": ",INDIRECT(ADDRESS(COUNTIF($D$1:$D234,$D234)+3,COLUMN($AL233),4,1,$D234))),"")</f>
        <v/>
      </c>
      <c r="V234" s="151" t="str">
        <f ca="1">IFERROR(INDIRECT(ADDRESS(COUNTIF($D$1:$D234,$D234)+3,COLUMN($AM233),4,1,$D234)),"")</f>
        <v/>
      </c>
    </row>
    <row r="235" spans="4:22" x14ac:dyDescent="0.25">
      <c r="D235" s="151">
        <f t="shared" si="9"/>
        <v>0</v>
      </c>
      <c r="E235" s="151" t="str">
        <f>CONCATENATE("Hinweis ",COUNTIF($D$1:D234,D235)+1)</f>
        <v>Hinweis 162</v>
      </c>
      <c r="F235" s="151" t="str">
        <f ca="1">IFERROR(IF(OR(AND(G235="",H235=""),AND(G235=0,H235=0),AND(G235=CONCATENATE(D235,": "),H235=""),AND(G235=CONCATENATE(D235,": "),H235=0)),"",MAX(F$1:F234)+1),"")</f>
        <v/>
      </c>
      <c r="G235" s="151" t="str">
        <f ca="1">IFERROR(CONCATENATE($D235,": ",INDIRECT(ADDRESS(COUNTIF($D$1:$D235,$D235)+3,COLUMN($AC234),4,1,$D235))),"")</f>
        <v/>
      </c>
      <c r="H235" s="151" t="str">
        <f ca="1">IFERROR(INDIRECT(ADDRESS(COUNTIF($D$1:$D235,$D235)+3,COLUMN($AD234),4,1,$D235)),"")</f>
        <v/>
      </c>
      <c r="I235" s="151" t="str">
        <f>CONCATENATE("Abweichung ",COUNTIF($D$1:D234,D235)+1)</f>
        <v>Abweichung 162</v>
      </c>
      <c r="J235" s="151" t="str">
        <f ca="1">IFERROR(IF(OR(AND(K235="",L235=""),AND(K235=0,L235=0),AND(K235=CONCATENATE($D235,": "),L235=""),AND(K235=CONCATENATE($D235,": "),L235=0)),"",MAX(J$1:J234)+1),"")</f>
        <v/>
      </c>
      <c r="K235" s="151" t="str">
        <f ca="1">IFERROR(CONCATENATE($D235,": ",INDIRECT(ADDRESS(COUNTIF($D$1:$D235,$D235)+3,COLUMN($AF234),4,1,$D235))),"")</f>
        <v/>
      </c>
      <c r="L235" s="151" t="str">
        <f ca="1">IFERROR(INDIRECT(ADDRESS(COUNTIF($D$1:$D235,$D235)+3,COLUMN($AG234),4,1,$D235)),"")</f>
        <v/>
      </c>
      <c r="M235" s="151"/>
      <c r="N235" s="151"/>
      <c r="O235" s="151" t="str">
        <f t="shared" si="10"/>
        <v>Hinweis 162</v>
      </c>
      <c r="P235" s="151" t="str">
        <f ca="1">IFERROR(IF(OR(AND(Q235="",R235=""),AND(Q235=0,R235=0),AND(Q235=CONCATENATE($D235,": "),R235=""),AND(Q235=CONCATENATE($D235,": "),R235=0)),"",MAX(P$1:P234)+1),"")</f>
        <v/>
      </c>
      <c r="Q235" s="151" t="str">
        <f ca="1">IFERROR(CONCATENATE($D235,": ",INDIRECT(ADDRESS(COUNTIF($D$1:$D235,$D235)+3,COLUMN($AI234),4,1,$D235))),"")</f>
        <v/>
      </c>
      <c r="R235" s="151" t="str">
        <f ca="1">IFERROR(INDIRECT(ADDRESS(COUNTIF($D$1:$D235,$D235)+3,COLUMN($AJ234),4,1,$D235)),"")</f>
        <v/>
      </c>
      <c r="S235" s="151" t="str">
        <f t="shared" si="11"/>
        <v>Abweichung 162</v>
      </c>
      <c r="T235" s="151" t="str">
        <f ca="1">IFERROR(IF(OR(AND(U235="",V235=""),AND(U235=0,V235=0),AND(U235=CONCATENATE($D235,": "),V235=""),AND(U235=CONCATENATE($D235,": "),V235=0)),"",MAX(T$1:T234)+1),"")</f>
        <v/>
      </c>
      <c r="U235" s="151" t="str">
        <f ca="1">IFERROR(CONCATENATE($D235,": ",INDIRECT(ADDRESS(COUNTIF($D$1:$D235,$D235)+3,COLUMN($AL234),4,1,$D235))),"")</f>
        <v/>
      </c>
      <c r="V235" s="151" t="str">
        <f ca="1">IFERROR(INDIRECT(ADDRESS(COUNTIF($D$1:$D235,$D235)+3,COLUMN($AM234),4,1,$D235)),"")</f>
        <v/>
      </c>
    </row>
    <row r="236" spans="4:22" x14ac:dyDescent="0.25">
      <c r="D236" s="151">
        <f t="shared" si="9"/>
        <v>0</v>
      </c>
      <c r="E236" s="151" t="str">
        <f>CONCATENATE("Hinweis ",COUNTIF($D$1:D235,D236)+1)</f>
        <v>Hinweis 163</v>
      </c>
      <c r="F236" s="151" t="str">
        <f ca="1">IFERROR(IF(OR(AND(G236="",H236=""),AND(G236=0,H236=0),AND(G236=CONCATENATE(D236,": "),H236=""),AND(G236=CONCATENATE(D236,": "),H236=0)),"",MAX(F$1:F235)+1),"")</f>
        <v/>
      </c>
      <c r="G236" s="151" t="str">
        <f ca="1">IFERROR(CONCATENATE($D236,": ",INDIRECT(ADDRESS(COUNTIF($D$1:$D236,$D236)+3,COLUMN($AC235),4,1,$D236))),"")</f>
        <v/>
      </c>
      <c r="H236" s="151" t="str">
        <f ca="1">IFERROR(INDIRECT(ADDRESS(COUNTIF($D$1:$D236,$D236)+3,COLUMN($AD235),4,1,$D236)),"")</f>
        <v/>
      </c>
      <c r="I236" s="151" t="str">
        <f>CONCATENATE("Abweichung ",COUNTIF($D$1:D235,D236)+1)</f>
        <v>Abweichung 163</v>
      </c>
      <c r="J236" s="151" t="str">
        <f ca="1">IFERROR(IF(OR(AND(K236="",L236=""),AND(K236=0,L236=0),AND(K236=CONCATENATE($D236,": "),L236=""),AND(K236=CONCATENATE($D236,": "),L236=0)),"",MAX(J$1:J235)+1),"")</f>
        <v/>
      </c>
      <c r="K236" s="151" t="str">
        <f ca="1">IFERROR(CONCATENATE($D236,": ",INDIRECT(ADDRESS(COUNTIF($D$1:$D236,$D236)+3,COLUMN($AF235),4,1,$D236))),"")</f>
        <v/>
      </c>
      <c r="L236" s="151" t="str">
        <f ca="1">IFERROR(INDIRECT(ADDRESS(COUNTIF($D$1:$D236,$D236)+3,COLUMN($AG235),4,1,$D236)),"")</f>
        <v/>
      </c>
      <c r="M236" s="151"/>
      <c r="N236" s="151"/>
      <c r="O236" s="151" t="str">
        <f t="shared" si="10"/>
        <v>Hinweis 163</v>
      </c>
      <c r="P236" s="151" t="str">
        <f ca="1">IFERROR(IF(OR(AND(Q236="",R236=""),AND(Q236=0,R236=0),AND(Q236=CONCATENATE($D236,": "),R236=""),AND(Q236=CONCATENATE($D236,": "),R236=0)),"",MAX(P$1:P235)+1),"")</f>
        <v/>
      </c>
      <c r="Q236" s="151" t="str">
        <f ca="1">IFERROR(CONCATENATE($D236,": ",INDIRECT(ADDRESS(COUNTIF($D$1:$D236,$D236)+3,COLUMN($AI235),4,1,$D236))),"")</f>
        <v/>
      </c>
      <c r="R236" s="151" t="str">
        <f ca="1">IFERROR(INDIRECT(ADDRESS(COUNTIF($D$1:$D236,$D236)+3,COLUMN($AJ235),4,1,$D236)),"")</f>
        <v/>
      </c>
      <c r="S236" s="151" t="str">
        <f t="shared" si="11"/>
        <v>Abweichung 163</v>
      </c>
      <c r="T236" s="151" t="str">
        <f ca="1">IFERROR(IF(OR(AND(U236="",V236=""),AND(U236=0,V236=0),AND(U236=CONCATENATE($D236,": "),V236=""),AND(U236=CONCATENATE($D236,": "),V236=0)),"",MAX(T$1:T235)+1),"")</f>
        <v/>
      </c>
      <c r="U236" s="151" t="str">
        <f ca="1">IFERROR(CONCATENATE($D236,": ",INDIRECT(ADDRESS(COUNTIF($D$1:$D236,$D236)+3,COLUMN($AL235),4,1,$D236))),"")</f>
        <v/>
      </c>
      <c r="V236" s="151" t="str">
        <f ca="1">IFERROR(INDIRECT(ADDRESS(COUNTIF($D$1:$D236,$D236)+3,COLUMN($AM235),4,1,$D236)),"")</f>
        <v/>
      </c>
    </row>
    <row r="237" spans="4:22" x14ac:dyDescent="0.25">
      <c r="D237" s="151">
        <f t="shared" si="9"/>
        <v>0</v>
      </c>
      <c r="E237" s="151" t="str">
        <f>CONCATENATE("Hinweis ",COUNTIF($D$1:D236,D237)+1)</f>
        <v>Hinweis 164</v>
      </c>
      <c r="F237" s="151" t="str">
        <f ca="1">IFERROR(IF(OR(AND(G237="",H237=""),AND(G237=0,H237=0),AND(G237=CONCATENATE(D237,": "),H237=""),AND(G237=CONCATENATE(D237,": "),H237=0)),"",MAX(F$1:F236)+1),"")</f>
        <v/>
      </c>
      <c r="G237" s="151" t="str">
        <f ca="1">IFERROR(CONCATENATE($D237,": ",INDIRECT(ADDRESS(COUNTIF($D$1:$D237,$D237)+3,COLUMN($AC236),4,1,$D237))),"")</f>
        <v/>
      </c>
      <c r="H237" s="151" t="str">
        <f ca="1">IFERROR(INDIRECT(ADDRESS(COUNTIF($D$1:$D237,$D237)+3,COLUMN($AD236),4,1,$D237)),"")</f>
        <v/>
      </c>
      <c r="I237" s="151" t="str">
        <f>CONCATENATE("Abweichung ",COUNTIF($D$1:D236,D237)+1)</f>
        <v>Abweichung 164</v>
      </c>
      <c r="J237" s="151" t="str">
        <f ca="1">IFERROR(IF(OR(AND(K237="",L237=""),AND(K237=0,L237=0),AND(K237=CONCATENATE($D237,": "),L237=""),AND(K237=CONCATENATE($D237,": "),L237=0)),"",MAX(J$1:J236)+1),"")</f>
        <v/>
      </c>
      <c r="K237" s="151" t="str">
        <f ca="1">IFERROR(CONCATENATE($D237,": ",INDIRECT(ADDRESS(COUNTIF($D$1:$D237,$D237)+3,COLUMN($AF236),4,1,$D237))),"")</f>
        <v/>
      </c>
      <c r="L237" s="151" t="str">
        <f ca="1">IFERROR(INDIRECT(ADDRESS(COUNTIF($D$1:$D237,$D237)+3,COLUMN($AG236),4,1,$D237)),"")</f>
        <v/>
      </c>
      <c r="M237" s="151"/>
      <c r="N237" s="151"/>
      <c r="O237" s="151" t="str">
        <f t="shared" si="10"/>
        <v>Hinweis 164</v>
      </c>
      <c r="P237" s="151" t="str">
        <f ca="1">IFERROR(IF(OR(AND(Q237="",R237=""),AND(Q237=0,R237=0),AND(Q237=CONCATENATE($D237,": "),R237=""),AND(Q237=CONCATENATE($D237,": "),R237=0)),"",MAX(P$1:P236)+1),"")</f>
        <v/>
      </c>
      <c r="Q237" s="151" t="str">
        <f ca="1">IFERROR(CONCATENATE($D237,": ",INDIRECT(ADDRESS(COUNTIF($D$1:$D237,$D237)+3,COLUMN($AI236),4,1,$D237))),"")</f>
        <v/>
      </c>
      <c r="R237" s="151" t="str">
        <f ca="1">IFERROR(INDIRECT(ADDRESS(COUNTIF($D$1:$D237,$D237)+3,COLUMN($AJ236),4,1,$D237)),"")</f>
        <v/>
      </c>
      <c r="S237" s="151" t="str">
        <f t="shared" si="11"/>
        <v>Abweichung 164</v>
      </c>
      <c r="T237" s="151" t="str">
        <f ca="1">IFERROR(IF(OR(AND(U237="",V237=""),AND(U237=0,V237=0),AND(U237=CONCATENATE($D237,": "),V237=""),AND(U237=CONCATENATE($D237,": "),V237=0)),"",MAX(T$1:T236)+1),"")</f>
        <v/>
      </c>
      <c r="U237" s="151" t="str">
        <f ca="1">IFERROR(CONCATENATE($D237,": ",INDIRECT(ADDRESS(COUNTIF($D$1:$D237,$D237)+3,COLUMN($AL236),4,1,$D237))),"")</f>
        <v/>
      </c>
      <c r="V237" s="151" t="str">
        <f ca="1">IFERROR(INDIRECT(ADDRESS(COUNTIF($D$1:$D237,$D237)+3,COLUMN($AM236),4,1,$D237)),"")</f>
        <v/>
      </c>
    </row>
    <row r="238" spans="4:22" x14ac:dyDescent="0.25">
      <c r="D238" s="151">
        <f t="shared" si="9"/>
        <v>0</v>
      </c>
      <c r="E238" s="151" t="str">
        <f>CONCATENATE("Hinweis ",COUNTIF($D$1:D237,D238)+1)</f>
        <v>Hinweis 165</v>
      </c>
      <c r="F238" s="151" t="str">
        <f ca="1">IFERROR(IF(OR(AND(G238="",H238=""),AND(G238=0,H238=0),AND(G238=CONCATENATE(D238,": "),H238=""),AND(G238=CONCATENATE(D238,": "),H238=0)),"",MAX(F$1:F237)+1),"")</f>
        <v/>
      </c>
      <c r="G238" s="151" t="str">
        <f ca="1">IFERROR(CONCATENATE($D238,": ",INDIRECT(ADDRESS(COUNTIF($D$1:$D238,$D238)+3,COLUMN($AC237),4,1,$D238))),"")</f>
        <v/>
      </c>
      <c r="H238" s="151" t="str">
        <f ca="1">IFERROR(INDIRECT(ADDRESS(COUNTIF($D$1:$D238,$D238)+3,COLUMN($AD237),4,1,$D238)),"")</f>
        <v/>
      </c>
      <c r="I238" s="151" t="str">
        <f>CONCATENATE("Abweichung ",COUNTIF($D$1:D237,D238)+1)</f>
        <v>Abweichung 165</v>
      </c>
      <c r="J238" s="151" t="str">
        <f ca="1">IFERROR(IF(OR(AND(K238="",L238=""),AND(K238=0,L238=0),AND(K238=CONCATENATE($D238,": "),L238=""),AND(K238=CONCATENATE($D238,": "),L238=0)),"",MAX(J$1:J237)+1),"")</f>
        <v/>
      </c>
      <c r="K238" s="151" t="str">
        <f ca="1">IFERROR(CONCATENATE($D238,": ",INDIRECT(ADDRESS(COUNTIF($D$1:$D238,$D238)+3,COLUMN($AF237),4,1,$D238))),"")</f>
        <v/>
      </c>
      <c r="L238" s="151" t="str">
        <f ca="1">IFERROR(INDIRECT(ADDRESS(COUNTIF($D$1:$D238,$D238)+3,COLUMN($AG237),4,1,$D238)),"")</f>
        <v/>
      </c>
      <c r="M238" s="151"/>
      <c r="N238" s="151"/>
      <c r="O238" s="151" t="str">
        <f t="shared" si="10"/>
        <v>Hinweis 165</v>
      </c>
      <c r="P238" s="151" t="str">
        <f ca="1">IFERROR(IF(OR(AND(Q238="",R238=""),AND(Q238=0,R238=0),AND(Q238=CONCATENATE($D238,": "),R238=""),AND(Q238=CONCATENATE($D238,": "),R238=0)),"",MAX(P$1:P237)+1),"")</f>
        <v/>
      </c>
      <c r="Q238" s="151" t="str">
        <f ca="1">IFERROR(CONCATENATE($D238,": ",INDIRECT(ADDRESS(COUNTIF($D$1:$D238,$D238)+3,COLUMN($AI237),4,1,$D238))),"")</f>
        <v/>
      </c>
      <c r="R238" s="151" t="str">
        <f ca="1">IFERROR(INDIRECT(ADDRESS(COUNTIF($D$1:$D238,$D238)+3,COLUMN($AJ237),4,1,$D238)),"")</f>
        <v/>
      </c>
      <c r="S238" s="151" t="str">
        <f t="shared" si="11"/>
        <v>Abweichung 165</v>
      </c>
      <c r="T238" s="151" t="str">
        <f ca="1">IFERROR(IF(OR(AND(U238="",V238=""),AND(U238=0,V238=0),AND(U238=CONCATENATE($D238,": "),V238=""),AND(U238=CONCATENATE($D238,": "),V238=0)),"",MAX(T$1:T237)+1),"")</f>
        <v/>
      </c>
      <c r="U238" s="151" t="str">
        <f ca="1">IFERROR(CONCATENATE($D238,": ",INDIRECT(ADDRESS(COUNTIF($D$1:$D238,$D238)+3,COLUMN($AL237),4,1,$D238))),"")</f>
        <v/>
      </c>
      <c r="V238" s="151" t="str">
        <f ca="1">IFERROR(INDIRECT(ADDRESS(COUNTIF($D$1:$D238,$D238)+3,COLUMN($AM237),4,1,$D238)),"")</f>
        <v/>
      </c>
    </row>
    <row r="239" spans="4:22" x14ac:dyDescent="0.25">
      <c r="D239" s="151">
        <f t="shared" si="9"/>
        <v>0</v>
      </c>
      <c r="E239" s="151" t="str">
        <f>CONCATENATE("Hinweis ",COUNTIF($D$1:D238,D239)+1)</f>
        <v>Hinweis 166</v>
      </c>
      <c r="F239" s="151" t="str">
        <f ca="1">IFERROR(IF(OR(AND(G239="",H239=""),AND(G239=0,H239=0),AND(G239=CONCATENATE(D239,": "),H239=""),AND(G239=CONCATENATE(D239,": "),H239=0)),"",MAX(F$1:F238)+1),"")</f>
        <v/>
      </c>
      <c r="G239" s="151" t="str">
        <f ca="1">IFERROR(CONCATENATE($D239,": ",INDIRECT(ADDRESS(COUNTIF($D$1:$D239,$D239)+3,COLUMN($AC238),4,1,$D239))),"")</f>
        <v/>
      </c>
      <c r="H239" s="151" t="str">
        <f ca="1">IFERROR(INDIRECT(ADDRESS(COUNTIF($D$1:$D239,$D239)+3,COLUMN($AD238),4,1,$D239)),"")</f>
        <v/>
      </c>
      <c r="I239" s="151" t="str">
        <f>CONCATENATE("Abweichung ",COUNTIF($D$1:D238,D239)+1)</f>
        <v>Abweichung 166</v>
      </c>
      <c r="J239" s="151" t="str">
        <f ca="1">IFERROR(IF(OR(AND(K239="",L239=""),AND(K239=0,L239=0),AND(K239=CONCATENATE($D239,": "),L239=""),AND(K239=CONCATENATE($D239,": "),L239=0)),"",MAX(J$1:J238)+1),"")</f>
        <v/>
      </c>
      <c r="K239" s="151" t="str">
        <f ca="1">IFERROR(CONCATENATE($D239,": ",INDIRECT(ADDRESS(COUNTIF($D$1:$D239,$D239)+3,COLUMN($AF238),4,1,$D239))),"")</f>
        <v/>
      </c>
      <c r="L239" s="151" t="str">
        <f ca="1">IFERROR(INDIRECT(ADDRESS(COUNTIF($D$1:$D239,$D239)+3,COLUMN($AG238),4,1,$D239)),"")</f>
        <v/>
      </c>
      <c r="M239" s="151"/>
      <c r="N239" s="151"/>
      <c r="O239" s="151" t="str">
        <f t="shared" si="10"/>
        <v>Hinweis 166</v>
      </c>
      <c r="P239" s="151" t="str">
        <f ca="1">IFERROR(IF(OR(AND(Q239="",R239=""),AND(Q239=0,R239=0),AND(Q239=CONCATENATE($D239,": "),R239=""),AND(Q239=CONCATENATE($D239,": "),R239=0)),"",MAX(P$1:P238)+1),"")</f>
        <v/>
      </c>
      <c r="Q239" s="151" t="str">
        <f ca="1">IFERROR(CONCATENATE($D239,": ",INDIRECT(ADDRESS(COUNTIF($D$1:$D239,$D239)+3,COLUMN($AI238),4,1,$D239))),"")</f>
        <v/>
      </c>
      <c r="R239" s="151" t="str">
        <f ca="1">IFERROR(INDIRECT(ADDRESS(COUNTIF($D$1:$D239,$D239)+3,COLUMN($AJ238),4,1,$D239)),"")</f>
        <v/>
      </c>
      <c r="S239" s="151" t="str">
        <f t="shared" si="11"/>
        <v>Abweichung 166</v>
      </c>
      <c r="T239" s="151" t="str">
        <f ca="1">IFERROR(IF(OR(AND(U239="",V239=""),AND(U239=0,V239=0),AND(U239=CONCATENATE($D239,": "),V239=""),AND(U239=CONCATENATE($D239,": "),V239=0)),"",MAX(T$1:T238)+1),"")</f>
        <v/>
      </c>
      <c r="U239" s="151" t="str">
        <f ca="1">IFERROR(CONCATENATE($D239,": ",INDIRECT(ADDRESS(COUNTIF($D$1:$D239,$D239)+3,COLUMN($AL238),4,1,$D239))),"")</f>
        <v/>
      </c>
      <c r="V239" s="151" t="str">
        <f ca="1">IFERROR(INDIRECT(ADDRESS(COUNTIF($D$1:$D239,$D239)+3,COLUMN($AM238),4,1,$D239)),"")</f>
        <v/>
      </c>
    </row>
    <row r="240" spans="4:22" x14ac:dyDescent="0.25">
      <c r="D240" s="151">
        <f t="shared" si="9"/>
        <v>0</v>
      </c>
      <c r="E240" s="151" t="str">
        <f>CONCATENATE("Hinweis ",COUNTIF($D$1:D239,D240)+1)</f>
        <v>Hinweis 167</v>
      </c>
      <c r="F240" s="151" t="str">
        <f ca="1">IFERROR(IF(OR(AND(G240="",H240=""),AND(G240=0,H240=0),AND(G240=CONCATENATE(D240,": "),H240=""),AND(G240=CONCATENATE(D240,": "),H240=0)),"",MAX(F$1:F239)+1),"")</f>
        <v/>
      </c>
      <c r="G240" s="151" t="str">
        <f ca="1">IFERROR(CONCATENATE($D240,": ",INDIRECT(ADDRESS(COUNTIF($D$1:$D240,$D240)+3,COLUMN($AC239),4,1,$D240))),"")</f>
        <v/>
      </c>
      <c r="H240" s="151" t="str">
        <f ca="1">IFERROR(INDIRECT(ADDRESS(COUNTIF($D$1:$D240,$D240)+3,COLUMN($AD239),4,1,$D240)),"")</f>
        <v/>
      </c>
      <c r="I240" s="151" t="str">
        <f>CONCATENATE("Abweichung ",COUNTIF($D$1:D239,D240)+1)</f>
        <v>Abweichung 167</v>
      </c>
      <c r="J240" s="151" t="str">
        <f ca="1">IFERROR(IF(OR(AND(K240="",L240=""),AND(K240=0,L240=0),AND(K240=CONCATENATE($D240,": "),L240=""),AND(K240=CONCATENATE($D240,": "),L240=0)),"",MAX(J$1:J239)+1),"")</f>
        <v/>
      </c>
      <c r="K240" s="151" t="str">
        <f ca="1">IFERROR(CONCATENATE($D240,": ",INDIRECT(ADDRESS(COUNTIF($D$1:$D240,$D240)+3,COLUMN($AF239),4,1,$D240))),"")</f>
        <v/>
      </c>
      <c r="L240" s="151" t="str">
        <f ca="1">IFERROR(INDIRECT(ADDRESS(COUNTIF($D$1:$D240,$D240)+3,COLUMN($AG239),4,1,$D240)),"")</f>
        <v/>
      </c>
      <c r="M240" s="151"/>
      <c r="N240" s="151"/>
      <c r="O240" s="151" t="str">
        <f t="shared" si="10"/>
        <v>Hinweis 167</v>
      </c>
      <c r="P240" s="151" t="str">
        <f ca="1">IFERROR(IF(OR(AND(Q240="",R240=""),AND(Q240=0,R240=0),AND(Q240=CONCATENATE($D240,": "),R240=""),AND(Q240=CONCATENATE($D240,": "),R240=0)),"",MAX(P$1:P239)+1),"")</f>
        <v/>
      </c>
      <c r="Q240" s="151" t="str">
        <f ca="1">IFERROR(CONCATENATE($D240,": ",INDIRECT(ADDRESS(COUNTIF($D$1:$D240,$D240)+3,COLUMN($AI239),4,1,$D240))),"")</f>
        <v/>
      </c>
      <c r="R240" s="151" t="str">
        <f ca="1">IFERROR(INDIRECT(ADDRESS(COUNTIF($D$1:$D240,$D240)+3,COLUMN($AJ239),4,1,$D240)),"")</f>
        <v/>
      </c>
      <c r="S240" s="151" t="str">
        <f t="shared" si="11"/>
        <v>Abweichung 167</v>
      </c>
      <c r="T240" s="151" t="str">
        <f ca="1">IFERROR(IF(OR(AND(U240="",V240=""),AND(U240=0,V240=0),AND(U240=CONCATENATE($D240,": "),V240=""),AND(U240=CONCATENATE($D240,": "),V240=0)),"",MAX(T$1:T239)+1),"")</f>
        <v/>
      </c>
      <c r="U240" s="151" t="str">
        <f ca="1">IFERROR(CONCATENATE($D240,": ",INDIRECT(ADDRESS(COUNTIF($D$1:$D240,$D240)+3,COLUMN($AL239),4,1,$D240))),"")</f>
        <v/>
      </c>
      <c r="V240" s="151" t="str">
        <f ca="1">IFERROR(INDIRECT(ADDRESS(COUNTIF($D$1:$D240,$D240)+3,COLUMN($AM239),4,1,$D240)),"")</f>
        <v/>
      </c>
    </row>
    <row r="241" spans="4:22" x14ac:dyDescent="0.25">
      <c r="D241" s="151">
        <f t="shared" si="9"/>
        <v>0</v>
      </c>
      <c r="E241" s="151" t="str">
        <f>CONCATENATE("Hinweis ",COUNTIF($D$1:D240,D241)+1)</f>
        <v>Hinweis 168</v>
      </c>
      <c r="F241" s="151" t="str">
        <f ca="1">IFERROR(IF(OR(AND(G241="",H241=""),AND(G241=0,H241=0),AND(G241=CONCATENATE(D241,": "),H241=""),AND(G241=CONCATENATE(D241,": "),H241=0)),"",MAX(F$1:F240)+1),"")</f>
        <v/>
      </c>
      <c r="G241" s="151" t="str">
        <f ca="1">IFERROR(CONCATENATE($D241,": ",INDIRECT(ADDRESS(COUNTIF($D$1:$D241,$D241)+3,COLUMN($AC240),4,1,$D241))),"")</f>
        <v/>
      </c>
      <c r="H241" s="151" t="str">
        <f ca="1">IFERROR(INDIRECT(ADDRESS(COUNTIF($D$1:$D241,$D241)+3,COLUMN($AD240),4,1,$D241)),"")</f>
        <v/>
      </c>
      <c r="I241" s="151" t="str">
        <f>CONCATENATE("Abweichung ",COUNTIF($D$1:D240,D241)+1)</f>
        <v>Abweichung 168</v>
      </c>
      <c r="J241" s="151" t="str">
        <f ca="1">IFERROR(IF(OR(AND(K241="",L241=""),AND(K241=0,L241=0),AND(K241=CONCATENATE($D241,": "),L241=""),AND(K241=CONCATENATE($D241,": "),L241=0)),"",MAX(J$1:J240)+1),"")</f>
        <v/>
      </c>
      <c r="K241" s="151" t="str">
        <f ca="1">IFERROR(CONCATENATE($D241,": ",INDIRECT(ADDRESS(COUNTIF($D$1:$D241,$D241)+3,COLUMN($AF240),4,1,$D241))),"")</f>
        <v/>
      </c>
      <c r="L241" s="151" t="str">
        <f ca="1">IFERROR(INDIRECT(ADDRESS(COUNTIF($D$1:$D241,$D241)+3,COLUMN($AG240),4,1,$D241)),"")</f>
        <v/>
      </c>
      <c r="M241" s="151"/>
      <c r="N241" s="151"/>
      <c r="O241" s="151" t="str">
        <f t="shared" si="10"/>
        <v>Hinweis 168</v>
      </c>
      <c r="P241" s="151" t="str">
        <f ca="1">IFERROR(IF(OR(AND(Q241="",R241=""),AND(Q241=0,R241=0),AND(Q241=CONCATENATE($D241,": "),R241=""),AND(Q241=CONCATENATE($D241,": "),R241=0)),"",MAX(P$1:P240)+1),"")</f>
        <v/>
      </c>
      <c r="Q241" s="151" t="str">
        <f ca="1">IFERROR(CONCATENATE($D241,": ",INDIRECT(ADDRESS(COUNTIF($D$1:$D241,$D241)+3,COLUMN($AI240),4,1,$D241))),"")</f>
        <v/>
      </c>
      <c r="R241" s="151" t="str">
        <f ca="1">IFERROR(INDIRECT(ADDRESS(COUNTIF($D$1:$D241,$D241)+3,COLUMN($AJ240),4,1,$D241)),"")</f>
        <v/>
      </c>
      <c r="S241" s="151" t="str">
        <f t="shared" si="11"/>
        <v>Abweichung 168</v>
      </c>
      <c r="T241" s="151" t="str">
        <f ca="1">IFERROR(IF(OR(AND(U241="",V241=""),AND(U241=0,V241=0),AND(U241=CONCATENATE($D241,": "),V241=""),AND(U241=CONCATENATE($D241,": "),V241=0)),"",MAX(T$1:T240)+1),"")</f>
        <v/>
      </c>
      <c r="U241" s="151" t="str">
        <f ca="1">IFERROR(CONCATENATE($D241,": ",INDIRECT(ADDRESS(COUNTIF($D$1:$D241,$D241)+3,COLUMN($AL240),4,1,$D241))),"")</f>
        <v/>
      </c>
      <c r="V241" s="151" t="str">
        <f ca="1">IFERROR(INDIRECT(ADDRESS(COUNTIF($D$1:$D241,$D241)+3,COLUMN($AM240),4,1,$D241)),"")</f>
        <v/>
      </c>
    </row>
    <row r="242" spans="4:22" x14ac:dyDescent="0.25">
      <c r="D242" s="151">
        <f t="shared" si="9"/>
        <v>0</v>
      </c>
      <c r="E242" s="151" t="str">
        <f>CONCATENATE("Hinweis ",COUNTIF($D$1:D241,D242)+1)</f>
        <v>Hinweis 169</v>
      </c>
      <c r="F242" s="151" t="str">
        <f ca="1">IFERROR(IF(OR(AND(G242="",H242=""),AND(G242=0,H242=0),AND(G242=CONCATENATE(D242,": "),H242=""),AND(G242=CONCATENATE(D242,": "),H242=0)),"",MAX(F$1:F241)+1),"")</f>
        <v/>
      </c>
      <c r="G242" s="151" t="str">
        <f ca="1">IFERROR(CONCATENATE($D242,": ",INDIRECT(ADDRESS(COUNTIF($D$1:$D242,$D242)+3,COLUMN($AC241),4,1,$D242))),"")</f>
        <v/>
      </c>
      <c r="H242" s="151" t="str">
        <f ca="1">IFERROR(INDIRECT(ADDRESS(COUNTIF($D$1:$D242,$D242)+3,COLUMN($AD241),4,1,$D242)),"")</f>
        <v/>
      </c>
      <c r="I242" s="151" t="str">
        <f>CONCATENATE("Abweichung ",COUNTIF($D$1:D241,D242)+1)</f>
        <v>Abweichung 169</v>
      </c>
      <c r="J242" s="151" t="str">
        <f ca="1">IFERROR(IF(OR(AND(K242="",L242=""),AND(K242=0,L242=0),AND(K242=CONCATENATE($D242,": "),L242=""),AND(K242=CONCATENATE($D242,": "),L242=0)),"",MAX(J$1:J241)+1),"")</f>
        <v/>
      </c>
      <c r="K242" s="151" t="str">
        <f ca="1">IFERROR(CONCATENATE($D242,": ",INDIRECT(ADDRESS(COUNTIF($D$1:$D242,$D242)+3,COLUMN($AF241),4,1,$D242))),"")</f>
        <v/>
      </c>
      <c r="L242" s="151" t="str">
        <f ca="1">IFERROR(INDIRECT(ADDRESS(COUNTIF($D$1:$D242,$D242)+3,COLUMN($AG241),4,1,$D242)),"")</f>
        <v/>
      </c>
      <c r="M242" s="151"/>
      <c r="N242" s="151"/>
      <c r="O242" s="151" t="str">
        <f t="shared" si="10"/>
        <v>Hinweis 169</v>
      </c>
      <c r="P242" s="151" t="str">
        <f ca="1">IFERROR(IF(OR(AND(Q242="",R242=""),AND(Q242=0,R242=0),AND(Q242=CONCATENATE($D242,": "),R242=""),AND(Q242=CONCATENATE($D242,": "),R242=0)),"",MAX(P$1:P241)+1),"")</f>
        <v/>
      </c>
      <c r="Q242" s="151" t="str">
        <f ca="1">IFERROR(CONCATENATE($D242,": ",INDIRECT(ADDRESS(COUNTIF($D$1:$D242,$D242)+3,COLUMN($AI241),4,1,$D242))),"")</f>
        <v/>
      </c>
      <c r="R242" s="151" t="str">
        <f ca="1">IFERROR(INDIRECT(ADDRESS(COUNTIF($D$1:$D242,$D242)+3,COLUMN($AJ241),4,1,$D242)),"")</f>
        <v/>
      </c>
      <c r="S242" s="151" t="str">
        <f t="shared" si="11"/>
        <v>Abweichung 169</v>
      </c>
      <c r="T242" s="151" t="str">
        <f ca="1">IFERROR(IF(OR(AND(U242="",V242=""),AND(U242=0,V242=0),AND(U242=CONCATENATE($D242,": "),V242=""),AND(U242=CONCATENATE($D242,": "),V242=0)),"",MAX(T$1:T241)+1),"")</f>
        <v/>
      </c>
      <c r="U242" s="151" t="str">
        <f ca="1">IFERROR(CONCATENATE($D242,": ",INDIRECT(ADDRESS(COUNTIF($D$1:$D242,$D242)+3,COLUMN($AL241),4,1,$D242))),"")</f>
        <v/>
      </c>
      <c r="V242" s="151" t="str">
        <f ca="1">IFERROR(INDIRECT(ADDRESS(COUNTIF($D$1:$D242,$D242)+3,COLUMN($AM241),4,1,$D242)),"")</f>
        <v/>
      </c>
    </row>
    <row r="243" spans="4:22" x14ac:dyDescent="0.25">
      <c r="D243" s="151">
        <f t="shared" si="9"/>
        <v>0</v>
      </c>
      <c r="E243" s="151" t="str">
        <f>CONCATENATE("Hinweis ",COUNTIF($D$1:D242,D243)+1)</f>
        <v>Hinweis 170</v>
      </c>
      <c r="F243" s="151" t="str">
        <f ca="1">IFERROR(IF(OR(AND(G243="",H243=""),AND(G243=0,H243=0),AND(G243=CONCATENATE(D243,": "),H243=""),AND(G243=CONCATENATE(D243,": "),H243=0)),"",MAX(F$1:F242)+1),"")</f>
        <v/>
      </c>
      <c r="G243" s="151" t="str">
        <f ca="1">IFERROR(CONCATENATE($D243,": ",INDIRECT(ADDRESS(COUNTIF($D$1:$D243,$D243)+3,COLUMN($AC242),4,1,$D243))),"")</f>
        <v/>
      </c>
      <c r="H243" s="151" t="str">
        <f ca="1">IFERROR(INDIRECT(ADDRESS(COUNTIF($D$1:$D243,$D243)+3,COLUMN($AD242),4,1,$D243)),"")</f>
        <v/>
      </c>
      <c r="I243" s="151" t="str">
        <f>CONCATENATE("Abweichung ",COUNTIF($D$1:D242,D243)+1)</f>
        <v>Abweichung 170</v>
      </c>
      <c r="J243" s="151" t="str">
        <f ca="1">IFERROR(IF(OR(AND(K243="",L243=""),AND(K243=0,L243=0),AND(K243=CONCATENATE($D243,": "),L243=""),AND(K243=CONCATENATE($D243,": "),L243=0)),"",MAX(J$1:J242)+1),"")</f>
        <v/>
      </c>
      <c r="K243" s="151" t="str">
        <f ca="1">IFERROR(CONCATENATE($D243,": ",INDIRECT(ADDRESS(COUNTIF($D$1:$D243,$D243)+3,COLUMN($AF242),4,1,$D243))),"")</f>
        <v/>
      </c>
      <c r="L243" s="151" t="str">
        <f ca="1">IFERROR(INDIRECT(ADDRESS(COUNTIF($D$1:$D243,$D243)+3,COLUMN($AG242),4,1,$D243)),"")</f>
        <v/>
      </c>
      <c r="M243" s="151"/>
      <c r="N243" s="151"/>
      <c r="O243" s="151" t="str">
        <f t="shared" si="10"/>
        <v>Hinweis 170</v>
      </c>
      <c r="P243" s="151" t="str">
        <f ca="1">IFERROR(IF(OR(AND(Q243="",R243=""),AND(Q243=0,R243=0),AND(Q243=CONCATENATE($D243,": "),R243=""),AND(Q243=CONCATENATE($D243,": "),R243=0)),"",MAX(P$1:P242)+1),"")</f>
        <v/>
      </c>
      <c r="Q243" s="151" t="str">
        <f ca="1">IFERROR(CONCATENATE($D243,": ",INDIRECT(ADDRESS(COUNTIF($D$1:$D243,$D243)+3,COLUMN($AI242),4,1,$D243))),"")</f>
        <v/>
      </c>
      <c r="R243" s="151" t="str">
        <f ca="1">IFERROR(INDIRECT(ADDRESS(COUNTIF($D$1:$D243,$D243)+3,COLUMN($AJ242),4,1,$D243)),"")</f>
        <v/>
      </c>
      <c r="S243" s="151" t="str">
        <f t="shared" si="11"/>
        <v>Abweichung 170</v>
      </c>
      <c r="T243" s="151" t="str">
        <f ca="1">IFERROR(IF(OR(AND(U243="",V243=""),AND(U243=0,V243=0),AND(U243=CONCATENATE($D243,": "),V243=""),AND(U243=CONCATENATE($D243,": "),V243=0)),"",MAX(T$1:T242)+1),"")</f>
        <v/>
      </c>
      <c r="U243" s="151" t="str">
        <f ca="1">IFERROR(CONCATENATE($D243,": ",INDIRECT(ADDRESS(COUNTIF($D$1:$D243,$D243)+3,COLUMN($AL242),4,1,$D243))),"")</f>
        <v/>
      </c>
      <c r="V243" s="151" t="str">
        <f ca="1">IFERROR(INDIRECT(ADDRESS(COUNTIF($D$1:$D243,$D243)+3,COLUMN($AM242),4,1,$D243)),"")</f>
        <v/>
      </c>
    </row>
    <row r="244" spans="4:22" x14ac:dyDescent="0.25">
      <c r="D244" s="151">
        <f t="shared" si="9"/>
        <v>0</v>
      </c>
      <c r="E244" s="151" t="str">
        <f>CONCATENATE("Hinweis ",COUNTIF($D$1:D243,D244)+1)</f>
        <v>Hinweis 171</v>
      </c>
      <c r="F244" s="151" t="str">
        <f ca="1">IFERROR(IF(OR(AND(G244="",H244=""),AND(G244=0,H244=0),AND(G244=CONCATENATE(D244,": "),H244=""),AND(G244=CONCATENATE(D244,": "),H244=0)),"",MAX(F$1:F243)+1),"")</f>
        <v/>
      </c>
      <c r="G244" s="151" t="str">
        <f ca="1">IFERROR(CONCATENATE($D244,": ",INDIRECT(ADDRESS(COUNTIF($D$1:$D244,$D244)+3,COLUMN($AC243),4,1,$D244))),"")</f>
        <v/>
      </c>
      <c r="H244" s="151" t="str">
        <f ca="1">IFERROR(INDIRECT(ADDRESS(COUNTIF($D$1:$D244,$D244)+3,COLUMN($AD243),4,1,$D244)),"")</f>
        <v/>
      </c>
      <c r="I244" s="151" t="str">
        <f>CONCATENATE("Abweichung ",COUNTIF($D$1:D243,D244)+1)</f>
        <v>Abweichung 171</v>
      </c>
      <c r="J244" s="151" t="str">
        <f ca="1">IFERROR(IF(OR(AND(K244="",L244=""),AND(K244=0,L244=0),AND(K244=CONCATENATE($D244,": "),L244=""),AND(K244=CONCATENATE($D244,": "),L244=0)),"",MAX(J$1:J243)+1),"")</f>
        <v/>
      </c>
      <c r="K244" s="151" t="str">
        <f ca="1">IFERROR(CONCATENATE($D244,": ",INDIRECT(ADDRESS(COUNTIF($D$1:$D244,$D244)+3,COLUMN($AF243),4,1,$D244))),"")</f>
        <v/>
      </c>
      <c r="L244" s="151" t="str">
        <f ca="1">IFERROR(INDIRECT(ADDRESS(COUNTIF($D$1:$D244,$D244)+3,COLUMN($AG243),4,1,$D244)),"")</f>
        <v/>
      </c>
      <c r="M244" s="151"/>
      <c r="N244" s="151"/>
      <c r="O244" s="151" t="str">
        <f t="shared" si="10"/>
        <v>Hinweis 171</v>
      </c>
      <c r="P244" s="151" t="str">
        <f ca="1">IFERROR(IF(OR(AND(Q244="",R244=""),AND(Q244=0,R244=0),AND(Q244=CONCATENATE($D244,": "),R244=""),AND(Q244=CONCATENATE($D244,": "),R244=0)),"",MAX(P$1:P243)+1),"")</f>
        <v/>
      </c>
      <c r="Q244" s="151" t="str">
        <f ca="1">IFERROR(CONCATENATE($D244,": ",INDIRECT(ADDRESS(COUNTIF($D$1:$D244,$D244)+3,COLUMN($AI243),4,1,$D244))),"")</f>
        <v/>
      </c>
      <c r="R244" s="151" t="str">
        <f ca="1">IFERROR(INDIRECT(ADDRESS(COUNTIF($D$1:$D244,$D244)+3,COLUMN($AJ243),4,1,$D244)),"")</f>
        <v/>
      </c>
      <c r="S244" s="151" t="str">
        <f t="shared" si="11"/>
        <v>Abweichung 171</v>
      </c>
      <c r="T244" s="151" t="str">
        <f ca="1">IFERROR(IF(OR(AND(U244="",V244=""),AND(U244=0,V244=0),AND(U244=CONCATENATE($D244,": "),V244=""),AND(U244=CONCATENATE($D244,": "),V244=0)),"",MAX(T$1:T243)+1),"")</f>
        <v/>
      </c>
      <c r="U244" s="151" t="str">
        <f ca="1">IFERROR(CONCATENATE($D244,": ",INDIRECT(ADDRESS(COUNTIF($D$1:$D244,$D244)+3,COLUMN($AL243),4,1,$D244))),"")</f>
        <v/>
      </c>
      <c r="V244" s="151" t="str">
        <f ca="1">IFERROR(INDIRECT(ADDRESS(COUNTIF($D$1:$D244,$D244)+3,COLUMN($AM243),4,1,$D244)),"")</f>
        <v/>
      </c>
    </row>
    <row r="245" spans="4:22" x14ac:dyDescent="0.25">
      <c r="D245" s="151">
        <f t="shared" si="9"/>
        <v>0</v>
      </c>
      <c r="E245" s="151" t="str">
        <f>CONCATENATE("Hinweis ",COUNTIF($D$1:D244,D245)+1)</f>
        <v>Hinweis 172</v>
      </c>
      <c r="F245" s="151" t="str">
        <f ca="1">IFERROR(IF(OR(AND(G245="",H245=""),AND(G245=0,H245=0),AND(G245=CONCATENATE(D245,": "),H245=""),AND(G245=CONCATENATE(D245,": "),H245=0)),"",MAX(F$1:F244)+1),"")</f>
        <v/>
      </c>
      <c r="G245" s="151" t="str">
        <f ca="1">IFERROR(CONCATENATE($D245,": ",INDIRECT(ADDRESS(COUNTIF($D$1:$D245,$D245)+3,COLUMN($AC244),4,1,$D245))),"")</f>
        <v/>
      </c>
      <c r="H245" s="151" t="str">
        <f ca="1">IFERROR(INDIRECT(ADDRESS(COUNTIF($D$1:$D245,$D245)+3,COLUMN($AD244),4,1,$D245)),"")</f>
        <v/>
      </c>
      <c r="I245" s="151" t="str">
        <f>CONCATENATE("Abweichung ",COUNTIF($D$1:D244,D245)+1)</f>
        <v>Abweichung 172</v>
      </c>
      <c r="J245" s="151" t="str">
        <f ca="1">IFERROR(IF(OR(AND(K245="",L245=""),AND(K245=0,L245=0),AND(K245=CONCATENATE($D245,": "),L245=""),AND(K245=CONCATENATE($D245,": "),L245=0)),"",MAX(J$1:J244)+1),"")</f>
        <v/>
      </c>
      <c r="K245" s="151" t="str">
        <f ca="1">IFERROR(CONCATENATE($D245,": ",INDIRECT(ADDRESS(COUNTIF($D$1:$D245,$D245)+3,COLUMN($AF244),4,1,$D245))),"")</f>
        <v/>
      </c>
      <c r="L245" s="151" t="str">
        <f ca="1">IFERROR(INDIRECT(ADDRESS(COUNTIF($D$1:$D245,$D245)+3,COLUMN($AG244),4,1,$D245)),"")</f>
        <v/>
      </c>
      <c r="M245" s="151"/>
      <c r="N245" s="151"/>
      <c r="O245" s="151" t="str">
        <f t="shared" si="10"/>
        <v>Hinweis 172</v>
      </c>
      <c r="P245" s="151" t="str">
        <f ca="1">IFERROR(IF(OR(AND(Q245="",R245=""),AND(Q245=0,R245=0),AND(Q245=CONCATENATE($D245,": "),R245=""),AND(Q245=CONCATENATE($D245,": "),R245=0)),"",MAX(P$1:P244)+1),"")</f>
        <v/>
      </c>
      <c r="Q245" s="151" t="str">
        <f ca="1">IFERROR(CONCATENATE($D245,": ",INDIRECT(ADDRESS(COUNTIF($D$1:$D245,$D245)+3,COLUMN($AI244),4,1,$D245))),"")</f>
        <v/>
      </c>
      <c r="R245" s="151" t="str">
        <f ca="1">IFERROR(INDIRECT(ADDRESS(COUNTIF($D$1:$D245,$D245)+3,COLUMN($AJ244),4,1,$D245)),"")</f>
        <v/>
      </c>
      <c r="S245" s="151" t="str">
        <f t="shared" si="11"/>
        <v>Abweichung 172</v>
      </c>
      <c r="T245" s="151" t="str">
        <f ca="1">IFERROR(IF(OR(AND(U245="",V245=""),AND(U245=0,V245=0),AND(U245=CONCATENATE($D245,": "),V245=""),AND(U245=CONCATENATE($D245,": "),V245=0)),"",MAX(T$1:T244)+1),"")</f>
        <v/>
      </c>
      <c r="U245" s="151" t="str">
        <f ca="1">IFERROR(CONCATENATE($D245,": ",INDIRECT(ADDRESS(COUNTIF($D$1:$D245,$D245)+3,COLUMN($AL244),4,1,$D245))),"")</f>
        <v/>
      </c>
      <c r="V245" s="151" t="str">
        <f ca="1">IFERROR(INDIRECT(ADDRESS(COUNTIF($D$1:$D245,$D245)+3,COLUMN($AM244),4,1,$D245)),"")</f>
        <v/>
      </c>
    </row>
    <row r="246" spans="4:22" x14ac:dyDescent="0.25">
      <c r="D246" s="151">
        <f t="shared" si="9"/>
        <v>0</v>
      </c>
      <c r="E246" s="151" t="str">
        <f>CONCATENATE("Hinweis ",COUNTIF($D$1:D245,D246)+1)</f>
        <v>Hinweis 173</v>
      </c>
      <c r="F246" s="151" t="str">
        <f ca="1">IFERROR(IF(OR(AND(G246="",H246=""),AND(G246=0,H246=0),AND(G246=CONCATENATE(D246,": "),H246=""),AND(G246=CONCATENATE(D246,": "),H246=0)),"",MAX(F$1:F245)+1),"")</f>
        <v/>
      </c>
      <c r="G246" s="151" t="str">
        <f ca="1">IFERROR(CONCATENATE($D246,": ",INDIRECT(ADDRESS(COUNTIF($D$1:$D246,$D246)+3,COLUMN($AC245),4,1,$D246))),"")</f>
        <v/>
      </c>
      <c r="H246" s="151" t="str">
        <f ca="1">IFERROR(INDIRECT(ADDRESS(COUNTIF($D$1:$D246,$D246)+3,COLUMN($AD245),4,1,$D246)),"")</f>
        <v/>
      </c>
      <c r="I246" s="151" t="str">
        <f>CONCATENATE("Abweichung ",COUNTIF($D$1:D245,D246)+1)</f>
        <v>Abweichung 173</v>
      </c>
      <c r="J246" s="151" t="str">
        <f ca="1">IFERROR(IF(OR(AND(K246="",L246=""),AND(K246=0,L246=0),AND(K246=CONCATENATE($D246,": "),L246=""),AND(K246=CONCATENATE($D246,": "),L246=0)),"",MAX(J$1:J245)+1),"")</f>
        <v/>
      </c>
      <c r="K246" s="151" t="str">
        <f ca="1">IFERROR(CONCATENATE($D246,": ",INDIRECT(ADDRESS(COUNTIF($D$1:$D246,$D246)+3,COLUMN($AF245),4,1,$D246))),"")</f>
        <v/>
      </c>
      <c r="L246" s="151" t="str">
        <f ca="1">IFERROR(INDIRECT(ADDRESS(COUNTIF($D$1:$D246,$D246)+3,COLUMN($AG245),4,1,$D246)),"")</f>
        <v/>
      </c>
      <c r="M246" s="151"/>
      <c r="N246" s="151"/>
      <c r="O246" s="151" t="str">
        <f t="shared" si="10"/>
        <v>Hinweis 173</v>
      </c>
      <c r="P246" s="151" t="str">
        <f ca="1">IFERROR(IF(OR(AND(Q246="",R246=""),AND(Q246=0,R246=0),AND(Q246=CONCATENATE($D246,": "),R246=""),AND(Q246=CONCATENATE($D246,": "),R246=0)),"",MAX(P$1:P245)+1),"")</f>
        <v/>
      </c>
      <c r="Q246" s="151" t="str">
        <f ca="1">IFERROR(CONCATENATE($D246,": ",INDIRECT(ADDRESS(COUNTIF($D$1:$D246,$D246)+3,COLUMN($AI245),4,1,$D246))),"")</f>
        <v/>
      </c>
      <c r="R246" s="151" t="str">
        <f ca="1">IFERROR(INDIRECT(ADDRESS(COUNTIF($D$1:$D246,$D246)+3,COLUMN($AJ245),4,1,$D246)),"")</f>
        <v/>
      </c>
      <c r="S246" s="151" t="str">
        <f t="shared" si="11"/>
        <v>Abweichung 173</v>
      </c>
      <c r="T246" s="151" t="str">
        <f ca="1">IFERROR(IF(OR(AND(U246="",V246=""),AND(U246=0,V246=0),AND(U246=CONCATENATE($D246,": "),V246=""),AND(U246=CONCATENATE($D246,": "),V246=0)),"",MAX(T$1:T245)+1),"")</f>
        <v/>
      </c>
      <c r="U246" s="151" t="str">
        <f ca="1">IFERROR(CONCATENATE($D246,": ",INDIRECT(ADDRESS(COUNTIF($D$1:$D246,$D246)+3,COLUMN($AL245),4,1,$D246))),"")</f>
        <v/>
      </c>
      <c r="V246" s="151" t="str">
        <f ca="1">IFERROR(INDIRECT(ADDRESS(COUNTIF($D$1:$D246,$D246)+3,COLUMN($AM245),4,1,$D246)),"")</f>
        <v/>
      </c>
    </row>
    <row r="247" spans="4:22" x14ac:dyDescent="0.25">
      <c r="D247" s="151">
        <f t="shared" si="9"/>
        <v>0</v>
      </c>
      <c r="E247" s="151" t="str">
        <f>CONCATENATE("Hinweis ",COUNTIF($D$1:D246,D247)+1)</f>
        <v>Hinweis 174</v>
      </c>
      <c r="F247" s="151" t="str">
        <f ca="1">IFERROR(IF(OR(AND(G247="",H247=""),AND(G247=0,H247=0),AND(G247=CONCATENATE(D247,": "),H247=""),AND(G247=CONCATENATE(D247,": "),H247=0)),"",MAX(F$1:F246)+1),"")</f>
        <v/>
      </c>
      <c r="G247" s="151" t="str">
        <f ca="1">IFERROR(CONCATENATE($D247,": ",INDIRECT(ADDRESS(COUNTIF($D$1:$D247,$D247)+3,COLUMN($AC246),4,1,$D247))),"")</f>
        <v/>
      </c>
      <c r="H247" s="151" t="str">
        <f ca="1">IFERROR(INDIRECT(ADDRESS(COUNTIF($D$1:$D247,$D247)+3,COLUMN($AD246),4,1,$D247)),"")</f>
        <v/>
      </c>
      <c r="I247" s="151" t="str">
        <f>CONCATENATE("Abweichung ",COUNTIF($D$1:D246,D247)+1)</f>
        <v>Abweichung 174</v>
      </c>
      <c r="J247" s="151" t="str">
        <f ca="1">IFERROR(IF(OR(AND(K247="",L247=""),AND(K247=0,L247=0),AND(K247=CONCATENATE($D247,": "),L247=""),AND(K247=CONCATENATE($D247,": "),L247=0)),"",MAX(J$1:J246)+1),"")</f>
        <v/>
      </c>
      <c r="K247" s="151" t="str">
        <f ca="1">IFERROR(CONCATENATE($D247,": ",INDIRECT(ADDRESS(COUNTIF($D$1:$D247,$D247)+3,COLUMN($AF246),4,1,$D247))),"")</f>
        <v/>
      </c>
      <c r="L247" s="151" t="str">
        <f ca="1">IFERROR(INDIRECT(ADDRESS(COUNTIF($D$1:$D247,$D247)+3,COLUMN($AG246),4,1,$D247)),"")</f>
        <v/>
      </c>
      <c r="M247" s="151"/>
      <c r="N247" s="151"/>
      <c r="O247" s="151" t="str">
        <f t="shared" si="10"/>
        <v>Hinweis 174</v>
      </c>
      <c r="P247" s="151" t="str">
        <f ca="1">IFERROR(IF(OR(AND(Q247="",R247=""),AND(Q247=0,R247=0),AND(Q247=CONCATENATE($D247,": "),R247=""),AND(Q247=CONCATENATE($D247,": "),R247=0)),"",MAX(P$1:P246)+1),"")</f>
        <v/>
      </c>
      <c r="Q247" s="151" t="str">
        <f ca="1">IFERROR(CONCATENATE($D247,": ",INDIRECT(ADDRESS(COUNTIF($D$1:$D247,$D247)+3,COLUMN($AI246),4,1,$D247))),"")</f>
        <v/>
      </c>
      <c r="R247" s="151" t="str">
        <f ca="1">IFERROR(INDIRECT(ADDRESS(COUNTIF($D$1:$D247,$D247)+3,COLUMN($AJ246),4,1,$D247)),"")</f>
        <v/>
      </c>
      <c r="S247" s="151" t="str">
        <f t="shared" si="11"/>
        <v>Abweichung 174</v>
      </c>
      <c r="T247" s="151" t="str">
        <f ca="1">IFERROR(IF(OR(AND(U247="",V247=""),AND(U247=0,V247=0),AND(U247=CONCATENATE($D247,": "),V247=""),AND(U247=CONCATENATE($D247,": "),V247=0)),"",MAX(T$1:T246)+1),"")</f>
        <v/>
      </c>
      <c r="U247" s="151" t="str">
        <f ca="1">IFERROR(CONCATENATE($D247,": ",INDIRECT(ADDRESS(COUNTIF($D$1:$D247,$D247)+3,COLUMN($AL246),4,1,$D247))),"")</f>
        <v/>
      </c>
      <c r="V247" s="151" t="str">
        <f ca="1">IFERROR(INDIRECT(ADDRESS(COUNTIF($D$1:$D247,$D247)+3,COLUMN($AM246),4,1,$D247)),"")</f>
        <v/>
      </c>
    </row>
    <row r="248" spans="4:22" x14ac:dyDescent="0.25">
      <c r="D248" s="151">
        <f t="shared" si="9"/>
        <v>0</v>
      </c>
      <c r="E248" s="151" t="str">
        <f>CONCATENATE("Hinweis ",COUNTIF($D$1:D247,D248)+1)</f>
        <v>Hinweis 175</v>
      </c>
      <c r="F248" s="151" t="str">
        <f ca="1">IFERROR(IF(OR(AND(G248="",H248=""),AND(G248=0,H248=0),AND(G248=CONCATENATE(D248,": "),H248=""),AND(G248=CONCATENATE(D248,": "),H248=0)),"",MAX(F$1:F247)+1),"")</f>
        <v/>
      </c>
      <c r="G248" s="151" t="str">
        <f ca="1">IFERROR(CONCATENATE($D248,": ",INDIRECT(ADDRESS(COUNTIF($D$1:$D248,$D248)+3,COLUMN($AC247),4,1,$D248))),"")</f>
        <v/>
      </c>
      <c r="H248" s="151" t="str">
        <f ca="1">IFERROR(INDIRECT(ADDRESS(COUNTIF($D$1:$D248,$D248)+3,COLUMN($AD247),4,1,$D248)),"")</f>
        <v/>
      </c>
      <c r="I248" s="151" t="str">
        <f>CONCATENATE("Abweichung ",COUNTIF($D$1:D247,D248)+1)</f>
        <v>Abweichung 175</v>
      </c>
      <c r="J248" s="151" t="str">
        <f ca="1">IFERROR(IF(OR(AND(K248="",L248=""),AND(K248=0,L248=0),AND(K248=CONCATENATE($D248,": "),L248=""),AND(K248=CONCATENATE($D248,": "),L248=0)),"",MAX(J$1:J247)+1),"")</f>
        <v/>
      </c>
      <c r="K248" s="151" t="str">
        <f ca="1">IFERROR(CONCATENATE($D248,": ",INDIRECT(ADDRESS(COUNTIF($D$1:$D248,$D248)+3,COLUMN($AF247),4,1,$D248))),"")</f>
        <v/>
      </c>
      <c r="L248" s="151" t="str">
        <f ca="1">IFERROR(INDIRECT(ADDRESS(COUNTIF($D$1:$D248,$D248)+3,COLUMN($AG247),4,1,$D248)),"")</f>
        <v/>
      </c>
      <c r="M248" s="151"/>
      <c r="N248" s="151"/>
      <c r="O248" s="151" t="str">
        <f t="shared" si="10"/>
        <v>Hinweis 175</v>
      </c>
      <c r="P248" s="151" t="str">
        <f ca="1">IFERROR(IF(OR(AND(Q248="",R248=""),AND(Q248=0,R248=0),AND(Q248=CONCATENATE($D248,": "),R248=""),AND(Q248=CONCATENATE($D248,": "),R248=0)),"",MAX(P$1:P247)+1),"")</f>
        <v/>
      </c>
      <c r="Q248" s="151" t="str">
        <f ca="1">IFERROR(CONCATENATE($D248,": ",INDIRECT(ADDRESS(COUNTIF($D$1:$D248,$D248)+3,COLUMN($AI247),4,1,$D248))),"")</f>
        <v/>
      </c>
      <c r="R248" s="151" t="str">
        <f ca="1">IFERROR(INDIRECT(ADDRESS(COUNTIF($D$1:$D248,$D248)+3,COLUMN($AJ247),4,1,$D248)),"")</f>
        <v/>
      </c>
      <c r="S248" s="151" t="str">
        <f t="shared" si="11"/>
        <v>Abweichung 175</v>
      </c>
      <c r="T248" s="151" t="str">
        <f ca="1">IFERROR(IF(OR(AND(U248="",V248=""),AND(U248=0,V248=0),AND(U248=CONCATENATE($D248,": "),V248=""),AND(U248=CONCATENATE($D248,": "),V248=0)),"",MAX(T$1:T247)+1),"")</f>
        <v/>
      </c>
      <c r="U248" s="151" t="str">
        <f ca="1">IFERROR(CONCATENATE($D248,": ",INDIRECT(ADDRESS(COUNTIF($D$1:$D248,$D248)+3,COLUMN($AL247),4,1,$D248))),"")</f>
        <v/>
      </c>
      <c r="V248" s="151" t="str">
        <f ca="1">IFERROR(INDIRECT(ADDRESS(COUNTIF($D$1:$D248,$D248)+3,COLUMN($AM247),4,1,$D248)),"")</f>
        <v/>
      </c>
    </row>
    <row r="249" spans="4:22" x14ac:dyDescent="0.25">
      <c r="D249" s="151">
        <f t="shared" si="9"/>
        <v>0</v>
      </c>
      <c r="E249" s="151" t="str">
        <f>CONCATENATE("Hinweis ",COUNTIF($D$1:D248,D249)+1)</f>
        <v>Hinweis 176</v>
      </c>
      <c r="F249" s="151" t="str">
        <f ca="1">IFERROR(IF(OR(AND(G249="",H249=""),AND(G249=0,H249=0),AND(G249=CONCATENATE(D249,": "),H249=""),AND(G249=CONCATENATE(D249,": "),H249=0)),"",MAX(F$1:F248)+1),"")</f>
        <v/>
      </c>
      <c r="G249" s="151" t="str">
        <f ca="1">IFERROR(CONCATENATE($D249,": ",INDIRECT(ADDRESS(COUNTIF($D$1:$D249,$D249)+3,COLUMN($AC248),4,1,$D249))),"")</f>
        <v/>
      </c>
      <c r="H249" s="151" t="str">
        <f ca="1">IFERROR(INDIRECT(ADDRESS(COUNTIF($D$1:$D249,$D249)+3,COLUMN($AD248),4,1,$D249)),"")</f>
        <v/>
      </c>
      <c r="I249" s="151" t="str">
        <f>CONCATENATE("Abweichung ",COUNTIF($D$1:D248,D249)+1)</f>
        <v>Abweichung 176</v>
      </c>
      <c r="J249" s="151" t="str">
        <f ca="1">IFERROR(IF(OR(AND(K249="",L249=""),AND(K249=0,L249=0),AND(K249=CONCATENATE($D249,": "),L249=""),AND(K249=CONCATENATE($D249,": "),L249=0)),"",MAX(J$1:J248)+1),"")</f>
        <v/>
      </c>
      <c r="K249" s="151" t="str">
        <f ca="1">IFERROR(CONCATENATE($D249,": ",INDIRECT(ADDRESS(COUNTIF($D$1:$D249,$D249)+3,COLUMN($AF248),4,1,$D249))),"")</f>
        <v/>
      </c>
      <c r="L249" s="151" t="str">
        <f ca="1">IFERROR(INDIRECT(ADDRESS(COUNTIF($D$1:$D249,$D249)+3,COLUMN($AG248),4,1,$D249)),"")</f>
        <v/>
      </c>
      <c r="M249" s="151"/>
      <c r="N249" s="151"/>
      <c r="O249" s="151" t="str">
        <f t="shared" si="10"/>
        <v>Hinweis 176</v>
      </c>
      <c r="P249" s="151" t="str">
        <f ca="1">IFERROR(IF(OR(AND(Q249="",R249=""),AND(Q249=0,R249=0),AND(Q249=CONCATENATE($D249,": "),R249=""),AND(Q249=CONCATENATE($D249,": "),R249=0)),"",MAX(P$1:P248)+1),"")</f>
        <v/>
      </c>
      <c r="Q249" s="151" t="str">
        <f ca="1">IFERROR(CONCATENATE($D249,": ",INDIRECT(ADDRESS(COUNTIF($D$1:$D249,$D249)+3,COLUMN($AI248),4,1,$D249))),"")</f>
        <v/>
      </c>
      <c r="R249" s="151" t="str">
        <f ca="1">IFERROR(INDIRECT(ADDRESS(COUNTIF($D$1:$D249,$D249)+3,COLUMN($AJ248),4,1,$D249)),"")</f>
        <v/>
      </c>
      <c r="S249" s="151" t="str">
        <f t="shared" si="11"/>
        <v>Abweichung 176</v>
      </c>
      <c r="T249" s="151" t="str">
        <f ca="1">IFERROR(IF(OR(AND(U249="",V249=""),AND(U249=0,V249=0),AND(U249=CONCATENATE($D249,": "),V249=""),AND(U249=CONCATENATE($D249,": "),V249=0)),"",MAX(T$1:T248)+1),"")</f>
        <v/>
      </c>
      <c r="U249" s="151" t="str">
        <f ca="1">IFERROR(CONCATENATE($D249,": ",INDIRECT(ADDRESS(COUNTIF($D$1:$D249,$D249)+3,COLUMN($AL248),4,1,$D249))),"")</f>
        <v/>
      </c>
      <c r="V249" s="151" t="str">
        <f ca="1">IFERROR(INDIRECT(ADDRESS(COUNTIF($D$1:$D249,$D249)+3,COLUMN($AM248),4,1,$D249)),"")</f>
        <v/>
      </c>
    </row>
    <row r="250" spans="4:22" x14ac:dyDescent="0.25">
      <c r="D250" s="151">
        <f t="shared" si="9"/>
        <v>0</v>
      </c>
      <c r="E250" s="151" t="str">
        <f>CONCATENATE("Hinweis ",COUNTIF($D$1:D249,D250)+1)</f>
        <v>Hinweis 177</v>
      </c>
      <c r="F250" s="151" t="str">
        <f ca="1">IFERROR(IF(OR(AND(G250="",H250=""),AND(G250=0,H250=0),AND(G250=CONCATENATE(D250,": "),H250=""),AND(G250=CONCATENATE(D250,": "),H250=0)),"",MAX(F$1:F249)+1),"")</f>
        <v/>
      </c>
      <c r="G250" s="151" t="str">
        <f ca="1">IFERROR(CONCATENATE($D250,": ",INDIRECT(ADDRESS(COUNTIF($D$1:$D250,$D250)+3,COLUMN($AC249),4,1,$D250))),"")</f>
        <v/>
      </c>
      <c r="H250" s="151" t="str">
        <f ca="1">IFERROR(INDIRECT(ADDRESS(COUNTIF($D$1:$D250,$D250)+3,COLUMN($AD249),4,1,$D250)),"")</f>
        <v/>
      </c>
      <c r="I250" s="151" t="str">
        <f>CONCATENATE("Abweichung ",COUNTIF($D$1:D249,D250)+1)</f>
        <v>Abweichung 177</v>
      </c>
      <c r="J250" s="151" t="str">
        <f ca="1">IFERROR(IF(OR(AND(K250="",L250=""),AND(K250=0,L250=0),AND(K250=CONCATENATE($D250,": "),L250=""),AND(K250=CONCATENATE($D250,": "),L250=0)),"",MAX(J$1:J249)+1),"")</f>
        <v/>
      </c>
      <c r="K250" s="151" t="str">
        <f ca="1">IFERROR(CONCATENATE($D250,": ",INDIRECT(ADDRESS(COUNTIF($D$1:$D250,$D250)+3,COLUMN($AF249),4,1,$D250))),"")</f>
        <v/>
      </c>
      <c r="L250" s="151" t="str">
        <f ca="1">IFERROR(INDIRECT(ADDRESS(COUNTIF($D$1:$D250,$D250)+3,COLUMN($AG249),4,1,$D250)),"")</f>
        <v/>
      </c>
      <c r="M250" s="151"/>
      <c r="N250" s="151"/>
      <c r="O250" s="151" t="str">
        <f t="shared" si="10"/>
        <v>Hinweis 177</v>
      </c>
      <c r="P250" s="151" t="str">
        <f ca="1">IFERROR(IF(OR(AND(Q250="",R250=""),AND(Q250=0,R250=0),AND(Q250=CONCATENATE($D250,": "),R250=""),AND(Q250=CONCATENATE($D250,": "),R250=0)),"",MAX(P$1:P249)+1),"")</f>
        <v/>
      </c>
      <c r="Q250" s="151" t="str">
        <f ca="1">IFERROR(CONCATENATE($D250,": ",INDIRECT(ADDRESS(COUNTIF($D$1:$D250,$D250)+3,COLUMN($AI249),4,1,$D250))),"")</f>
        <v/>
      </c>
      <c r="R250" s="151" t="str">
        <f ca="1">IFERROR(INDIRECT(ADDRESS(COUNTIF($D$1:$D250,$D250)+3,COLUMN($AJ249),4,1,$D250)),"")</f>
        <v/>
      </c>
      <c r="S250" s="151" t="str">
        <f t="shared" si="11"/>
        <v>Abweichung 177</v>
      </c>
      <c r="T250" s="151" t="str">
        <f ca="1">IFERROR(IF(OR(AND(U250="",V250=""),AND(U250=0,V250=0),AND(U250=CONCATENATE($D250,": "),V250=""),AND(U250=CONCATENATE($D250,": "),V250=0)),"",MAX(T$1:T249)+1),"")</f>
        <v/>
      </c>
      <c r="U250" s="151" t="str">
        <f ca="1">IFERROR(CONCATENATE($D250,": ",INDIRECT(ADDRESS(COUNTIF($D$1:$D250,$D250)+3,COLUMN($AL249),4,1,$D250))),"")</f>
        <v/>
      </c>
      <c r="V250" s="151" t="str">
        <f ca="1">IFERROR(INDIRECT(ADDRESS(COUNTIF($D$1:$D250,$D250)+3,COLUMN($AM249),4,1,$D250)),"")</f>
        <v/>
      </c>
    </row>
    <row r="251" spans="4:22" x14ac:dyDescent="0.25">
      <c r="D251" s="151">
        <f t="shared" si="9"/>
        <v>0</v>
      </c>
      <c r="E251" s="151" t="str">
        <f>CONCATENATE("Hinweis ",COUNTIF($D$1:D250,D251)+1)</f>
        <v>Hinweis 178</v>
      </c>
      <c r="F251" s="151" t="str">
        <f ca="1">IFERROR(IF(OR(AND(G251="",H251=""),AND(G251=0,H251=0),AND(G251=CONCATENATE(D251,": "),H251=""),AND(G251=CONCATENATE(D251,": "),H251=0)),"",MAX(F$1:F250)+1),"")</f>
        <v/>
      </c>
      <c r="G251" s="151" t="str">
        <f ca="1">IFERROR(CONCATENATE($D251,": ",INDIRECT(ADDRESS(COUNTIF($D$1:$D251,$D251)+3,COLUMN($AC250),4,1,$D251))),"")</f>
        <v/>
      </c>
      <c r="H251" s="151" t="str">
        <f ca="1">IFERROR(INDIRECT(ADDRESS(COUNTIF($D$1:$D251,$D251)+3,COLUMN($AD250),4,1,$D251)),"")</f>
        <v/>
      </c>
      <c r="I251" s="151" t="str">
        <f>CONCATENATE("Abweichung ",COUNTIF($D$1:D250,D251)+1)</f>
        <v>Abweichung 178</v>
      </c>
      <c r="J251" s="151" t="str">
        <f ca="1">IFERROR(IF(OR(AND(K251="",L251=""),AND(K251=0,L251=0),AND(K251=CONCATENATE($D251,": "),L251=""),AND(K251=CONCATENATE($D251,": "),L251=0)),"",MAX(J$1:J250)+1),"")</f>
        <v/>
      </c>
      <c r="K251" s="151" t="str">
        <f ca="1">IFERROR(CONCATENATE($D251,": ",INDIRECT(ADDRESS(COUNTIF($D$1:$D251,$D251)+3,COLUMN($AF250),4,1,$D251))),"")</f>
        <v/>
      </c>
      <c r="L251" s="151" t="str">
        <f ca="1">IFERROR(INDIRECT(ADDRESS(COUNTIF($D$1:$D251,$D251)+3,COLUMN($AG250),4,1,$D251)),"")</f>
        <v/>
      </c>
      <c r="M251" s="151"/>
      <c r="N251" s="151"/>
      <c r="O251" s="151" t="str">
        <f t="shared" si="10"/>
        <v>Hinweis 178</v>
      </c>
      <c r="P251" s="151" t="str">
        <f ca="1">IFERROR(IF(OR(AND(Q251="",R251=""),AND(Q251=0,R251=0),AND(Q251=CONCATENATE($D251,": "),R251=""),AND(Q251=CONCATENATE($D251,": "),R251=0)),"",MAX(P$1:P250)+1),"")</f>
        <v/>
      </c>
      <c r="Q251" s="151" t="str">
        <f ca="1">IFERROR(CONCATENATE($D251,": ",INDIRECT(ADDRESS(COUNTIF($D$1:$D251,$D251)+3,COLUMN($AI250),4,1,$D251))),"")</f>
        <v/>
      </c>
      <c r="R251" s="151" t="str">
        <f ca="1">IFERROR(INDIRECT(ADDRESS(COUNTIF($D$1:$D251,$D251)+3,COLUMN($AJ250),4,1,$D251)),"")</f>
        <v/>
      </c>
      <c r="S251" s="151" t="str">
        <f t="shared" si="11"/>
        <v>Abweichung 178</v>
      </c>
      <c r="T251" s="151" t="str">
        <f ca="1">IFERROR(IF(OR(AND(U251="",V251=""),AND(U251=0,V251=0),AND(U251=CONCATENATE($D251,": "),V251=""),AND(U251=CONCATENATE($D251,": "),V251=0)),"",MAX(T$1:T250)+1),"")</f>
        <v/>
      </c>
      <c r="U251" s="151" t="str">
        <f ca="1">IFERROR(CONCATENATE($D251,": ",INDIRECT(ADDRESS(COUNTIF($D$1:$D251,$D251)+3,COLUMN($AL250),4,1,$D251))),"")</f>
        <v/>
      </c>
      <c r="V251" s="151" t="str">
        <f ca="1">IFERROR(INDIRECT(ADDRESS(COUNTIF($D$1:$D251,$D251)+3,COLUMN($AM250),4,1,$D251)),"")</f>
        <v/>
      </c>
    </row>
    <row r="252" spans="4:22" x14ac:dyDescent="0.25">
      <c r="D252" s="151">
        <f t="shared" si="9"/>
        <v>0</v>
      </c>
      <c r="E252" s="151" t="str">
        <f>CONCATENATE("Hinweis ",COUNTIF($D$1:D251,D252)+1)</f>
        <v>Hinweis 179</v>
      </c>
      <c r="F252" s="151" t="str">
        <f ca="1">IFERROR(IF(OR(AND(G252="",H252=""),AND(G252=0,H252=0),AND(G252=CONCATENATE(D252,": "),H252=""),AND(G252=CONCATENATE(D252,": "),H252=0)),"",MAX(F$1:F251)+1),"")</f>
        <v/>
      </c>
      <c r="G252" s="151" t="str">
        <f ca="1">IFERROR(CONCATENATE($D252,": ",INDIRECT(ADDRESS(COUNTIF($D$1:$D252,$D252)+3,COLUMN($AC251),4,1,$D252))),"")</f>
        <v/>
      </c>
      <c r="H252" s="151" t="str">
        <f ca="1">IFERROR(INDIRECT(ADDRESS(COUNTIF($D$1:$D252,$D252)+3,COLUMN($AD251),4,1,$D252)),"")</f>
        <v/>
      </c>
      <c r="I252" s="151" t="str">
        <f>CONCATENATE("Abweichung ",COUNTIF($D$1:D251,D252)+1)</f>
        <v>Abweichung 179</v>
      </c>
      <c r="J252" s="151" t="str">
        <f ca="1">IFERROR(IF(OR(AND(K252="",L252=""),AND(K252=0,L252=0),AND(K252=CONCATENATE($D252,": "),L252=""),AND(K252=CONCATENATE($D252,": "),L252=0)),"",MAX(J$1:J251)+1),"")</f>
        <v/>
      </c>
      <c r="K252" s="151" t="str">
        <f ca="1">IFERROR(CONCATENATE($D252,": ",INDIRECT(ADDRESS(COUNTIF($D$1:$D252,$D252)+3,COLUMN($AF251),4,1,$D252))),"")</f>
        <v/>
      </c>
      <c r="L252" s="151" t="str">
        <f ca="1">IFERROR(INDIRECT(ADDRESS(COUNTIF($D$1:$D252,$D252)+3,COLUMN($AG251),4,1,$D252)),"")</f>
        <v/>
      </c>
      <c r="M252" s="151"/>
      <c r="N252" s="151"/>
      <c r="O252" s="151" t="str">
        <f t="shared" si="10"/>
        <v>Hinweis 179</v>
      </c>
      <c r="P252" s="151" t="str">
        <f ca="1">IFERROR(IF(OR(AND(Q252="",R252=""),AND(Q252=0,R252=0),AND(Q252=CONCATENATE($D252,": "),R252=""),AND(Q252=CONCATENATE($D252,": "),R252=0)),"",MAX(P$1:P251)+1),"")</f>
        <v/>
      </c>
      <c r="Q252" s="151" t="str">
        <f ca="1">IFERROR(CONCATENATE($D252,": ",INDIRECT(ADDRESS(COUNTIF($D$1:$D252,$D252)+3,COLUMN($AI251),4,1,$D252))),"")</f>
        <v/>
      </c>
      <c r="R252" s="151" t="str">
        <f ca="1">IFERROR(INDIRECT(ADDRESS(COUNTIF($D$1:$D252,$D252)+3,COLUMN($AJ251),4,1,$D252)),"")</f>
        <v/>
      </c>
      <c r="S252" s="151" t="str">
        <f t="shared" si="11"/>
        <v>Abweichung 179</v>
      </c>
      <c r="T252" s="151" t="str">
        <f ca="1">IFERROR(IF(OR(AND(U252="",V252=""),AND(U252=0,V252=0),AND(U252=CONCATENATE($D252,": "),V252=""),AND(U252=CONCATENATE($D252,": "),V252=0)),"",MAX(T$1:T251)+1),"")</f>
        <v/>
      </c>
      <c r="U252" s="151" t="str">
        <f ca="1">IFERROR(CONCATENATE($D252,": ",INDIRECT(ADDRESS(COUNTIF($D$1:$D252,$D252)+3,COLUMN($AL251),4,1,$D252))),"")</f>
        <v/>
      </c>
      <c r="V252" s="151" t="str">
        <f ca="1">IFERROR(INDIRECT(ADDRESS(COUNTIF($D$1:$D252,$D252)+3,COLUMN($AM251),4,1,$D252)),"")</f>
        <v/>
      </c>
    </row>
    <row r="253" spans="4:22" x14ac:dyDescent="0.25">
      <c r="D253" s="151">
        <f t="shared" si="9"/>
        <v>0</v>
      </c>
      <c r="E253" s="151" t="str">
        <f>CONCATENATE("Hinweis ",COUNTIF($D$1:D252,D253)+1)</f>
        <v>Hinweis 180</v>
      </c>
      <c r="F253" s="151" t="str">
        <f ca="1">IFERROR(IF(OR(AND(G253="",H253=""),AND(G253=0,H253=0),AND(G253=CONCATENATE(D253,": "),H253=""),AND(G253=CONCATENATE(D253,": "),H253=0)),"",MAX(F$1:F252)+1),"")</f>
        <v/>
      </c>
      <c r="G253" s="151" t="str">
        <f ca="1">IFERROR(CONCATENATE($D253,": ",INDIRECT(ADDRESS(COUNTIF($D$1:$D253,$D253)+3,COLUMN($AC252),4,1,$D253))),"")</f>
        <v/>
      </c>
      <c r="H253" s="151" t="str">
        <f ca="1">IFERROR(INDIRECT(ADDRESS(COUNTIF($D$1:$D253,$D253)+3,COLUMN($AD252),4,1,$D253)),"")</f>
        <v/>
      </c>
      <c r="I253" s="151" t="str">
        <f>CONCATENATE("Abweichung ",COUNTIF($D$1:D252,D253)+1)</f>
        <v>Abweichung 180</v>
      </c>
      <c r="J253" s="151" t="str">
        <f ca="1">IFERROR(IF(OR(AND(K253="",L253=""),AND(K253=0,L253=0),AND(K253=CONCATENATE($D253,": "),L253=""),AND(K253=CONCATENATE($D253,": "),L253=0)),"",MAX(J$1:J252)+1),"")</f>
        <v/>
      </c>
      <c r="K253" s="151" t="str">
        <f ca="1">IFERROR(CONCATENATE($D253,": ",INDIRECT(ADDRESS(COUNTIF($D$1:$D253,$D253)+3,COLUMN($AF252),4,1,$D253))),"")</f>
        <v/>
      </c>
      <c r="L253" s="151" t="str">
        <f ca="1">IFERROR(INDIRECT(ADDRESS(COUNTIF($D$1:$D253,$D253)+3,COLUMN($AG252),4,1,$D253)),"")</f>
        <v/>
      </c>
      <c r="M253" s="151"/>
      <c r="N253" s="151"/>
      <c r="O253" s="151" t="str">
        <f t="shared" si="10"/>
        <v>Hinweis 180</v>
      </c>
      <c r="P253" s="151" t="str">
        <f ca="1">IFERROR(IF(OR(AND(Q253="",R253=""),AND(Q253=0,R253=0),AND(Q253=CONCATENATE($D253,": "),R253=""),AND(Q253=CONCATENATE($D253,": "),R253=0)),"",MAX(P$1:P252)+1),"")</f>
        <v/>
      </c>
      <c r="Q253" s="151" t="str">
        <f ca="1">IFERROR(CONCATENATE($D253,": ",INDIRECT(ADDRESS(COUNTIF($D$1:$D253,$D253)+3,COLUMN($AI252),4,1,$D253))),"")</f>
        <v/>
      </c>
      <c r="R253" s="151" t="str">
        <f ca="1">IFERROR(INDIRECT(ADDRESS(COUNTIF($D$1:$D253,$D253)+3,COLUMN($AJ252),4,1,$D253)),"")</f>
        <v/>
      </c>
      <c r="S253" s="151" t="str">
        <f t="shared" si="11"/>
        <v>Abweichung 180</v>
      </c>
      <c r="T253" s="151" t="str">
        <f ca="1">IFERROR(IF(OR(AND(U253="",V253=""),AND(U253=0,V253=0),AND(U253=CONCATENATE($D253,": "),V253=""),AND(U253=CONCATENATE($D253,": "),V253=0)),"",MAX(T$1:T252)+1),"")</f>
        <v/>
      </c>
      <c r="U253" s="151" t="str">
        <f ca="1">IFERROR(CONCATENATE($D253,": ",INDIRECT(ADDRESS(COUNTIF($D$1:$D253,$D253)+3,COLUMN($AL252),4,1,$D253))),"")</f>
        <v/>
      </c>
      <c r="V253" s="151" t="str">
        <f ca="1">IFERROR(INDIRECT(ADDRESS(COUNTIF($D$1:$D253,$D253)+3,COLUMN($AM252),4,1,$D253)),"")</f>
        <v/>
      </c>
    </row>
    <row r="254" spans="4:22" x14ac:dyDescent="0.25">
      <c r="D254" s="151" t="e">
        <f t="shared" si="9"/>
        <v>#N/A</v>
      </c>
      <c r="E254" s="151" t="str">
        <f>CONCATENATE("Hinweis ",COUNTIF($D$1:D253,D254)+1)</f>
        <v>Hinweis 1</v>
      </c>
      <c r="F254" s="151" t="str">
        <f ca="1">IFERROR(IF(OR(AND(G254="",H254=""),AND(G254=0,H254=0),AND(G254=CONCATENATE(D254,": "),H254=""),AND(G254=CONCATENATE(D254,": "),H254=0)),"",MAX(F$1:F253)+1),"")</f>
        <v/>
      </c>
      <c r="G254" s="151" t="str">
        <f ca="1">IFERROR(CONCATENATE($D254,": ",INDIRECT(ADDRESS(COUNTIF($D$1:$D254,$D254)+3,COLUMN($AC253),4,1,$D254))),"")</f>
        <v/>
      </c>
      <c r="H254" s="151" t="str">
        <f ca="1">IFERROR(INDIRECT(ADDRESS(COUNTIF($D$1:$D254,$D254)+3,COLUMN($AD253),4,1,$D254)),"")</f>
        <v/>
      </c>
      <c r="I254" s="151" t="str">
        <f>CONCATENATE("Abweichung ",COUNTIF($D$1:D253,D254)+1)</f>
        <v>Abweichung 1</v>
      </c>
      <c r="J254" s="151" t="str">
        <f ca="1">IFERROR(IF(OR(AND(K254="",L254=""),AND(K254=0,L254=0),AND(K254=CONCATENATE($D254,": "),L254=""),AND(K254=CONCATENATE($D254,": "),L254=0)),"",MAX(J$1:J253)+1),"")</f>
        <v/>
      </c>
      <c r="K254" s="151" t="str">
        <f ca="1">IFERROR(CONCATENATE($D254,": ",INDIRECT(ADDRESS(COUNTIF($D$1:$D254,$D254)+3,COLUMN($AF253),4,1,$D254))),"")</f>
        <v/>
      </c>
      <c r="L254" s="151" t="str">
        <f ca="1">IFERROR(INDIRECT(ADDRESS(COUNTIF($D$1:$D254,$D254)+3,COLUMN($AG253),4,1,$D254)),"")</f>
        <v/>
      </c>
      <c r="M254" s="151"/>
      <c r="N254" s="151"/>
      <c r="O254" s="151" t="str">
        <f t="shared" si="10"/>
        <v>Hinweis 1</v>
      </c>
      <c r="P254" s="151" t="str">
        <f ca="1">IFERROR(IF(OR(AND(Q254="",R254=""),AND(Q254=0,R254=0),AND(Q254=CONCATENATE($D254,": "),R254=""),AND(Q254=CONCATENATE($D254,": "),R254=0)),"",MAX(P$1:P253)+1),"")</f>
        <v/>
      </c>
      <c r="Q254" s="151" t="str">
        <f ca="1">IFERROR(CONCATENATE($D254,": ",INDIRECT(ADDRESS(COUNTIF($D$1:$D254,$D254)+3,COLUMN($AI253),4,1,$D254))),"")</f>
        <v/>
      </c>
      <c r="R254" s="151" t="str">
        <f ca="1">IFERROR(INDIRECT(ADDRESS(COUNTIF($D$1:$D254,$D254)+3,COLUMN($AJ253),4,1,$D254)),"")</f>
        <v/>
      </c>
      <c r="S254" s="151" t="str">
        <f t="shared" si="11"/>
        <v>Abweichung 1</v>
      </c>
      <c r="T254" s="151" t="str">
        <f ca="1">IFERROR(IF(OR(AND(U254="",V254=""),AND(U254=0,V254=0),AND(U254=CONCATENATE($D254,": "),V254=""),AND(U254=CONCATENATE($D254,": "),V254=0)),"",MAX(T$1:T253)+1),"")</f>
        <v/>
      </c>
      <c r="U254" s="151" t="str">
        <f ca="1">IFERROR(CONCATENATE($D254,": ",INDIRECT(ADDRESS(COUNTIF($D$1:$D254,$D254)+3,COLUMN($AL253),4,1,$D254))),"")</f>
        <v/>
      </c>
      <c r="V254" s="151" t="str">
        <f ca="1">IFERROR(INDIRECT(ADDRESS(COUNTIF($D$1:$D254,$D254)+3,COLUMN($AM253),4,1,$D254)),"")</f>
        <v/>
      </c>
    </row>
    <row r="255" spans="4:22" x14ac:dyDescent="0.25">
      <c r="D255" s="151" t="e">
        <f t="shared" si="9"/>
        <v>#N/A</v>
      </c>
      <c r="E255" s="151" t="str">
        <f>CONCATENATE("Hinweis ",COUNTIF($D$1:D254,D255)+1)</f>
        <v>Hinweis 2</v>
      </c>
      <c r="F255" s="151" t="str">
        <f ca="1">IFERROR(IF(OR(AND(G255="",H255=""),AND(G255=0,H255=0),AND(G255=CONCATENATE(D255,": "),H255=""),AND(G255=CONCATENATE(D255,": "),H255=0)),"",MAX(F$1:F254)+1),"")</f>
        <v/>
      </c>
      <c r="G255" s="151" t="str">
        <f ca="1">IFERROR(CONCATENATE($D255,": ",INDIRECT(ADDRESS(COUNTIF($D$1:$D255,$D255)+3,COLUMN($AC254),4,1,$D255))),"")</f>
        <v/>
      </c>
      <c r="H255" s="151" t="str">
        <f ca="1">IFERROR(INDIRECT(ADDRESS(COUNTIF($D$1:$D255,$D255)+3,COLUMN($AD254),4,1,$D255)),"")</f>
        <v/>
      </c>
      <c r="I255" s="151" t="str">
        <f>CONCATENATE("Abweichung ",COUNTIF($D$1:D254,D255)+1)</f>
        <v>Abweichung 2</v>
      </c>
      <c r="J255" s="151" t="str">
        <f ca="1">IFERROR(IF(OR(AND(K255="",L255=""),AND(K255=0,L255=0),AND(K255=CONCATENATE($D255,": "),L255=""),AND(K255=CONCATENATE($D255,": "),L255=0)),"",MAX(J$1:J254)+1),"")</f>
        <v/>
      </c>
      <c r="K255" s="151" t="str">
        <f ca="1">IFERROR(CONCATENATE($D255,": ",INDIRECT(ADDRESS(COUNTIF($D$1:$D255,$D255)+3,COLUMN($AF254),4,1,$D255))),"")</f>
        <v/>
      </c>
      <c r="L255" s="151" t="str">
        <f ca="1">IFERROR(INDIRECT(ADDRESS(COUNTIF($D$1:$D255,$D255)+3,COLUMN($AG254),4,1,$D255)),"")</f>
        <v/>
      </c>
      <c r="M255" s="151"/>
      <c r="N255" s="151"/>
      <c r="O255" s="151" t="str">
        <f t="shared" si="10"/>
        <v>Hinweis 2</v>
      </c>
      <c r="P255" s="151" t="str">
        <f ca="1">IFERROR(IF(OR(AND(Q255="",R255=""),AND(Q255=0,R255=0),AND(Q255=CONCATENATE($D255,": "),R255=""),AND(Q255=CONCATENATE($D255,": "),R255=0)),"",MAX(P$1:P254)+1),"")</f>
        <v/>
      </c>
      <c r="Q255" s="151" t="str">
        <f ca="1">IFERROR(CONCATENATE($D255,": ",INDIRECT(ADDRESS(COUNTIF($D$1:$D255,$D255)+3,COLUMN($AI254),4,1,$D255))),"")</f>
        <v/>
      </c>
      <c r="R255" s="151" t="str">
        <f ca="1">IFERROR(INDIRECT(ADDRESS(COUNTIF($D$1:$D255,$D255)+3,COLUMN($AJ254),4,1,$D255)),"")</f>
        <v/>
      </c>
      <c r="S255" s="151" t="str">
        <f t="shared" si="11"/>
        <v>Abweichung 2</v>
      </c>
      <c r="T255" s="151" t="str">
        <f ca="1">IFERROR(IF(OR(AND(U255="",V255=""),AND(U255=0,V255=0),AND(U255=CONCATENATE($D255,": "),V255=""),AND(U255=CONCATENATE($D255,": "),V255=0)),"",MAX(T$1:T254)+1),"")</f>
        <v/>
      </c>
      <c r="U255" s="151" t="str">
        <f ca="1">IFERROR(CONCATENATE($D255,": ",INDIRECT(ADDRESS(COUNTIF($D$1:$D255,$D255)+3,COLUMN($AL254),4,1,$D255))),"")</f>
        <v/>
      </c>
      <c r="V255" s="151" t="str">
        <f ca="1">IFERROR(INDIRECT(ADDRESS(COUNTIF($D$1:$D255,$D255)+3,COLUMN($AM254),4,1,$D255)),"")</f>
        <v/>
      </c>
    </row>
    <row r="256" spans="4:22" x14ac:dyDescent="0.25">
      <c r="D256" s="151" t="e">
        <f t="shared" si="9"/>
        <v>#N/A</v>
      </c>
      <c r="E256" s="151" t="str">
        <f>CONCATENATE("Hinweis ",COUNTIF($D$1:D255,D256)+1)</f>
        <v>Hinweis 3</v>
      </c>
      <c r="F256" s="151" t="str">
        <f ca="1">IFERROR(IF(OR(AND(G256="",H256=""),AND(G256=0,H256=0),AND(G256=CONCATENATE(D256,": "),H256=""),AND(G256=CONCATENATE(D256,": "),H256=0)),"",MAX(F$1:F255)+1),"")</f>
        <v/>
      </c>
      <c r="G256" s="151" t="str">
        <f ca="1">IFERROR(CONCATENATE($D256,": ",INDIRECT(ADDRESS(COUNTIF($D$1:$D256,$D256)+3,COLUMN($AC255),4,1,$D256))),"")</f>
        <v/>
      </c>
      <c r="H256" s="151" t="str">
        <f ca="1">IFERROR(INDIRECT(ADDRESS(COUNTIF($D$1:$D256,$D256)+3,COLUMN($AD255),4,1,$D256)),"")</f>
        <v/>
      </c>
      <c r="I256" s="151" t="str">
        <f>CONCATENATE("Abweichung ",COUNTIF($D$1:D255,D256)+1)</f>
        <v>Abweichung 3</v>
      </c>
      <c r="J256" s="151" t="str">
        <f ca="1">IFERROR(IF(OR(AND(K256="",L256=""),AND(K256=0,L256=0),AND(K256=CONCATENATE($D256,": "),L256=""),AND(K256=CONCATENATE($D256,": "),L256=0)),"",MAX(J$1:J255)+1),"")</f>
        <v/>
      </c>
      <c r="K256" s="151" t="str">
        <f ca="1">IFERROR(CONCATENATE($D256,": ",INDIRECT(ADDRESS(COUNTIF($D$1:$D256,$D256)+3,COLUMN($AF255),4,1,$D256))),"")</f>
        <v/>
      </c>
      <c r="L256" s="151" t="str">
        <f ca="1">IFERROR(INDIRECT(ADDRESS(COUNTIF($D$1:$D256,$D256)+3,COLUMN($AG255),4,1,$D256)),"")</f>
        <v/>
      </c>
      <c r="M256" s="151"/>
      <c r="N256" s="151"/>
      <c r="O256" s="151" t="str">
        <f t="shared" si="10"/>
        <v>Hinweis 3</v>
      </c>
      <c r="P256" s="151" t="str">
        <f ca="1">IFERROR(IF(OR(AND(Q256="",R256=""),AND(Q256=0,R256=0),AND(Q256=CONCATENATE($D256,": "),R256=""),AND(Q256=CONCATENATE($D256,": "),R256=0)),"",MAX(P$1:P255)+1),"")</f>
        <v/>
      </c>
      <c r="Q256" s="151" t="str">
        <f ca="1">IFERROR(CONCATENATE($D256,": ",INDIRECT(ADDRESS(COUNTIF($D$1:$D256,$D256)+3,COLUMN($AI255),4,1,$D256))),"")</f>
        <v/>
      </c>
      <c r="R256" s="151" t="str">
        <f ca="1">IFERROR(INDIRECT(ADDRESS(COUNTIF($D$1:$D256,$D256)+3,COLUMN($AJ255),4,1,$D256)),"")</f>
        <v/>
      </c>
      <c r="S256" s="151" t="str">
        <f t="shared" si="11"/>
        <v>Abweichung 3</v>
      </c>
      <c r="T256" s="151" t="str">
        <f ca="1">IFERROR(IF(OR(AND(U256="",V256=""),AND(U256=0,V256=0),AND(U256=CONCATENATE($D256,": "),V256=""),AND(U256=CONCATENATE($D256,": "),V256=0)),"",MAX(T$1:T255)+1),"")</f>
        <v/>
      </c>
      <c r="U256" s="151" t="str">
        <f ca="1">IFERROR(CONCATENATE($D256,": ",INDIRECT(ADDRESS(COUNTIF($D$1:$D256,$D256)+3,COLUMN($AL255),4,1,$D256))),"")</f>
        <v/>
      </c>
      <c r="V256" s="151" t="str">
        <f ca="1">IFERROR(INDIRECT(ADDRESS(COUNTIF($D$1:$D256,$D256)+3,COLUMN($AM255),4,1,$D256)),"")</f>
        <v/>
      </c>
    </row>
    <row r="257" spans="4:22" x14ac:dyDescent="0.25">
      <c r="D257" s="151" t="e">
        <f t="shared" si="9"/>
        <v>#N/A</v>
      </c>
      <c r="E257" s="151" t="str">
        <f>CONCATENATE("Hinweis ",COUNTIF($D$1:D256,D257)+1)</f>
        <v>Hinweis 4</v>
      </c>
      <c r="F257" s="151" t="str">
        <f ca="1">IFERROR(IF(OR(AND(G257="",H257=""),AND(G257=0,H257=0),AND(G257=CONCATENATE(D257,": "),H257=""),AND(G257=CONCATENATE(D257,": "),H257=0)),"",MAX(F$1:F256)+1),"")</f>
        <v/>
      </c>
      <c r="G257" s="151" t="str">
        <f ca="1">IFERROR(CONCATENATE($D257,": ",INDIRECT(ADDRESS(COUNTIF($D$1:$D257,$D257)+3,COLUMN($AC256),4,1,$D257))),"")</f>
        <v/>
      </c>
      <c r="H257" s="151" t="str">
        <f ca="1">IFERROR(INDIRECT(ADDRESS(COUNTIF($D$1:$D257,$D257)+3,COLUMN($AD256),4,1,$D257)),"")</f>
        <v/>
      </c>
      <c r="I257" s="151" t="str">
        <f>CONCATENATE("Abweichung ",COUNTIF($D$1:D256,D257)+1)</f>
        <v>Abweichung 4</v>
      </c>
      <c r="J257" s="151" t="str">
        <f ca="1">IFERROR(IF(OR(AND(K257="",L257=""),AND(K257=0,L257=0),AND(K257=CONCATENATE($D257,": "),L257=""),AND(K257=CONCATENATE($D257,": "),L257=0)),"",MAX(J$1:J256)+1),"")</f>
        <v/>
      </c>
      <c r="K257" s="151" t="str">
        <f ca="1">IFERROR(CONCATENATE($D257,": ",INDIRECT(ADDRESS(COUNTIF($D$1:$D257,$D257)+3,COLUMN($AF256),4,1,$D257))),"")</f>
        <v/>
      </c>
      <c r="L257" s="151" t="str">
        <f ca="1">IFERROR(INDIRECT(ADDRESS(COUNTIF($D$1:$D257,$D257)+3,COLUMN($AG256),4,1,$D257)),"")</f>
        <v/>
      </c>
      <c r="M257" s="151"/>
      <c r="N257" s="151"/>
      <c r="O257" s="151" t="str">
        <f t="shared" si="10"/>
        <v>Hinweis 4</v>
      </c>
      <c r="P257" s="151" t="str">
        <f ca="1">IFERROR(IF(OR(AND(Q257="",R257=""),AND(Q257=0,R257=0),AND(Q257=CONCATENATE($D257,": "),R257=""),AND(Q257=CONCATENATE($D257,": "),R257=0)),"",MAX(P$1:P256)+1),"")</f>
        <v/>
      </c>
      <c r="Q257" s="151" t="str">
        <f ca="1">IFERROR(CONCATENATE($D257,": ",INDIRECT(ADDRESS(COUNTIF($D$1:$D257,$D257)+3,COLUMN($AI256),4,1,$D257))),"")</f>
        <v/>
      </c>
      <c r="R257" s="151" t="str">
        <f ca="1">IFERROR(INDIRECT(ADDRESS(COUNTIF($D$1:$D257,$D257)+3,COLUMN($AJ256),4,1,$D257)),"")</f>
        <v/>
      </c>
      <c r="S257" s="151" t="str">
        <f t="shared" si="11"/>
        <v>Abweichung 4</v>
      </c>
      <c r="T257" s="151" t="str">
        <f ca="1">IFERROR(IF(OR(AND(U257="",V257=""),AND(U257=0,V257=0),AND(U257=CONCATENATE($D257,": "),V257=""),AND(U257=CONCATENATE($D257,": "),V257=0)),"",MAX(T$1:T256)+1),"")</f>
        <v/>
      </c>
      <c r="U257" s="151" t="str">
        <f ca="1">IFERROR(CONCATENATE($D257,": ",INDIRECT(ADDRESS(COUNTIF($D$1:$D257,$D257)+3,COLUMN($AL256),4,1,$D257))),"")</f>
        <v/>
      </c>
      <c r="V257" s="151" t="str">
        <f ca="1">IFERROR(INDIRECT(ADDRESS(COUNTIF($D$1:$D257,$D257)+3,COLUMN($AM256),4,1,$D257)),"")</f>
        <v/>
      </c>
    </row>
    <row r="258" spans="4:22" x14ac:dyDescent="0.25">
      <c r="D258" s="151" t="e">
        <f t="shared" si="9"/>
        <v>#N/A</v>
      </c>
      <c r="E258" s="151" t="str">
        <f>CONCATENATE("Hinweis ",COUNTIF($D$1:D257,D258)+1)</f>
        <v>Hinweis 5</v>
      </c>
      <c r="F258" s="151" t="str">
        <f ca="1">IFERROR(IF(OR(AND(G258="",H258=""),AND(G258=0,H258=0),AND(G258=CONCATENATE(D258,": "),H258=""),AND(G258=CONCATENATE(D258,": "),H258=0)),"",MAX(F$1:F257)+1),"")</f>
        <v/>
      </c>
      <c r="G258" s="151" t="str">
        <f ca="1">IFERROR(CONCATENATE($D258,": ",INDIRECT(ADDRESS(COUNTIF($D$1:$D258,$D258)+3,COLUMN($AC257),4,1,$D258))),"")</f>
        <v/>
      </c>
      <c r="H258" s="151" t="str">
        <f ca="1">IFERROR(INDIRECT(ADDRESS(COUNTIF($D$1:$D258,$D258)+3,COLUMN($AD257),4,1,$D258)),"")</f>
        <v/>
      </c>
      <c r="I258" s="151" t="str">
        <f>CONCATENATE("Abweichung ",COUNTIF($D$1:D257,D258)+1)</f>
        <v>Abweichung 5</v>
      </c>
      <c r="J258" s="151" t="str">
        <f ca="1">IFERROR(IF(OR(AND(K258="",L258=""),AND(K258=0,L258=0),AND(K258=CONCATENATE($D258,": "),L258=""),AND(K258=CONCATENATE($D258,": "),L258=0)),"",MAX(J$1:J257)+1),"")</f>
        <v/>
      </c>
      <c r="K258" s="151" t="str">
        <f ca="1">IFERROR(CONCATENATE($D258,": ",INDIRECT(ADDRESS(COUNTIF($D$1:$D258,$D258)+3,COLUMN($AF257),4,1,$D258))),"")</f>
        <v/>
      </c>
      <c r="L258" s="151" t="str">
        <f ca="1">IFERROR(INDIRECT(ADDRESS(COUNTIF($D$1:$D258,$D258)+3,COLUMN($AG257),4,1,$D258)),"")</f>
        <v/>
      </c>
      <c r="M258" s="151"/>
      <c r="N258" s="151"/>
      <c r="O258" s="151" t="str">
        <f t="shared" si="10"/>
        <v>Hinweis 5</v>
      </c>
      <c r="P258" s="151" t="str">
        <f ca="1">IFERROR(IF(OR(AND(Q258="",R258=""),AND(Q258=0,R258=0),AND(Q258=CONCATENATE($D258,": "),R258=""),AND(Q258=CONCATENATE($D258,": "),R258=0)),"",MAX(P$1:P257)+1),"")</f>
        <v/>
      </c>
      <c r="Q258" s="151" t="str">
        <f ca="1">IFERROR(CONCATENATE($D258,": ",INDIRECT(ADDRESS(COUNTIF($D$1:$D258,$D258)+3,COLUMN($AI257),4,1,$D258))),"")</f>
        <v/>
      </c>
      <c r="R258" s="151" t="str">
        <f ca="1">IFERROR(INDIRECT(ADDRESS(COUNTIF($D$1:$D258,$D258)+3,COLUMN($AJ257),4,1,$D258)),"")</f>
        <v/>
      </c>
      <c r="S258" s="151" t="str">
        <f t="shared" si="11"/>
        <v>Abweichung 5</v>
      </c>
      <c r="T258" s="151" t="str">
        <f ca="1">IFERROR(IF(OR(AND(U258="",V258=""),AND(U258=0,V258=0),AND(U258=CONCATENATE($D258,": "),V258=""),AND(U258=CONCATENATE($D258,": "),V258=0)),"",MAX(T$1:T257)+1),"")</f>
        <v/>
      </c>
      <c r="U258" s="151" t="str">
        <f ca="1">IFERROR(CONCATENATE($D258,": ",INDIRECT(ADDRESS(COUNTIF($D$1:$D258,$D258)+3,COLUMN($AL257),4,1,$D258))),"")</f>
        <v/>
      </c>
      <c r="V258" s="151" t="str">
        <f ca="1">IFERROR(INDIRECT(ADDRESS(COUNTIF($D$1:$D258,$D258)+3,COLUMN($AM257),4,1,$D258)),"")</f>
        <v/>
      </c>
    </row>
    <row r="259" spans="4:22" x14ac:dyDescent="0.25">
      <c r="D259" s="151" t="e">
        <f t="shared" ref="D259:D281" si="12">VLOOKUP(ROUNDUP((ROW(D259)-1)/$C$2,0),$A$2:$B$15,2,0)</f>
        <v>#N/A</v>
      </c>
      <c r="E259" s="151" t="str">
        <f>CONCATENATE("Hinweis ",COUNTIF($D$1:D258,D259)+1)</f>
        <v>Hinweis 6</v>
      </c>
      <c r="F259" s="151" t="str">
        <f ca="1">IFERROR(IF(OR(AND(G259="",H259=""),AND(G259=0,H259=0),AND(G259=CONCATENATE(D259,": "),H259=""),AND(G259=CONCATENATE(D259,": "),H259=0)),"",MAX(F$1:F258)+1),"")</f>
        <v/>
      </c>
      <c r="G259" s="151" t="str">
        <f ca="1">IFERROR(CONCATENATE($D259,": ",INDIRECT(ADDRESS(COUNTIF($D$1:$D259,$D259)+3,COLUMN($AC258),4,1,$D259))),"")</f>
        <v/>
      </c>
      <c r="H259" s="151" t="str">
        <f ca="1">IFERROR(INDIRECT(ADDRESS(COUNTIF($D$1:$D259,$D259)+3,COLUMN($AD258),4,1,$D259)),"")</f>
        <v/>
      </c>
      <c r="I259" s="151" t="str">
        <f>CONCATENATE("Abweichung ",COUNTIF($D$1:D258,D259)+1)</f>
        <v>Abweichung 6</v>
      </c>
      <c r="J259" s="151" t="str">
        <f ca="1">IFERROR(IF(OR(AND(K259="",L259=""),AND(K259=0,L259=0),AND(K259=CONCATENATE($D259,": "),L259=""),AND(K259=CONCATENATE($D259,": "),L259=0)),"",MAX(J$1:J258)+1),"")</f>
        <v/>
      </c>
      <c r="K259" s="151" t="str">
        <f ca="1">IFERROR(CONCATENATE($D259,": ",INDIRECT(ADDRESS(COUNTIF($D$1:$D259,$D259)+3,COLUMN($AF258),4,1,$D259))),"")</f>
        <v/>
      </c>
      <c r="L259" s="151" t="str">
        <f ca="1">IFERROR(INDIRECT(ADDRESS(COUNTIF($D$1:$D259,$D259)+3,COLUMN($AG258),4,1,$D259)),"")</f>
        <v/>
      </c>
      <c r="M259" s="151"/>
      <c r="N259" s="151"/>
      <c r="O259" s="151" t="str">
        <f t="shared" ref="O259:O281" si="13">E259</f>
        <v>Hinweis 6</v>
      </c>
      <c r="P259" s="151" t="str">
        <f ca="1">IFERROR(IF(OR(AND(Q259="",R259=""),AND(Q259=0,R259=0),AND(Q259=CONCATENATE($D259,": "),R259=""),AND(Q259=CONCATENATE($D259,": "),R259=0)),"",MAX(P$1:P258)+1),"")</f>
        <v/>
      </c>
      <c r="Q259" s="151" t="str">
        <f ca="1">IFERROR(CONCATENATE($D259,": ",INDIRECT(ADDRESS(COUNTIF($D$1:$D259,$D259)+3,COLUMN($AI258),4,1,$D259))),"")</f>
        <v/>
      </c>
      <c r="R259" s="151" t="str">
        <f ca="1">IFERROR(INDIRECT(ADDRESS(COUNTIF($D$1:$D259,$D259)+3,COLUMN($AJ258),4,1,$D259)),"")</f>
        <v/>
      </c>
      <c r="S259" s="151" t="str">
        <f t="shared" ref="S259:S281" si="14">I259</f>
        <v>Abweichung 6</v>
      </c>
      <c r="T259" s="151" t="str">
        <f ca="1">IFERROR(IF(OR(AND(U259="",V259=""),AND(U259=0,V259=0),AND(U259=CONCATENATE($D259,": "),V259=""),AND(U259=CONCATENATE($D259,": "),V259=0)),"",MAX(T$1:T258)+1),"")</f>
        <v/>
      </c>
      <c r="U259" s="151" t="str">
        <f ca="1">IFERROR(CONCATENATE($D259,": ",INDIRECT(ADDRESS(COUNTIF($D$1:$D259,$D259)+3,COLUMN($AL258),4,1,$D259))),"")</f>
        <v/>
      </c>
      <c r="V259" s="151" t="str">
        <f ca="1">IFERROR(INDIRECT(ADDRESS(COUNTIF($D$1:$D259,$D259)+3,COLUMN($AM258),4,1,$D259)),"")</f>
        <v/>
      </c>
    </row>
    <row r="260" spans="4:22" x14ac:dyDescent="0.25">
      <c r="D260" s="151" t="e">
        <f t="shared" si="12"/>
        <v>#N/A</v>
      </c>
      <c r="E260" s="151" t="str">
        <f>CONCATENATE("Hinweis ",COUNTIF($D$1:D259,D260)+1)</f>
        <v>Hinweis 7</v>
      </c>
      <c r="F260" s="151" t="str">
        <f ca="1">IFERROR(IF(OR(AND(G260="",H260=""),AND(G260=0,H260=0),AND(G260=CONCATENATE(D260,": "),H260=""),AND(G260=CONCATENATE(D260,": "),H260=0)),"",MAX(F$1:F259)+1),"")</f>
        <v/>
      </c>
      <c r="G260" s="151" t="str">
        <f ca="1">IFERROR(CONCATENATE($D260,": ",INDIRECT(ADDRESS(COUNTIF($D$1:$D260,$D260)+3,COLUMN($AC259),4,1,$D260))),"")</f>
        <v/>
      </c>
      <c r="H260" s="151" t="str">
        <f ca="1">IFERROR(INDIRECT(ADDRESS(COUNTIF($D$1:$D260,$D260)+3,COLUMN($AD259),4,1,$D260)),"")</f>
        <v/>
      </c>
      <c r="I260" s="151" t="str">
        <f>CONCATENATE("Abweichung ",COUNTIF($D$1:D259,D260)+1)</f>
        <v>Abweichung 7</v>
      </c>
      <c r="J260" s="151" t="str">
        <f ca="1">IFERROR(IF(OR(AND(K260="",L260=""),AND(K260=0,L260=0),AND(K260=CONCATENATE($D260,": "),L260=""),AND(K260=CONCATENATE($D260,": "),L260=0)),"",MAX(J$1:J259)+1),"")</f>
        <v/>
      </c>
      <c r="K260" s="151" t="str">
        <f ca="1">IFERROR(CONCATENATE($D260,": ",INDIRECT(ADDRESS(COUNTIF($D$1:$D260,$D260)+3,COLUMN($AF259),4,1,$D260))),"")</f>
        <v/>
      </c>
      <c r="L260" s="151" t="str">
        <f ca="1">IFERROR(INDIRECT(ADDRESS(COUNTIF($D$1:$D260,$D260)+3,COLUMN($AG259),4,1,$D260)),"")</f>
        <v/>
      </c>
      <c r="M260" s="151"/>
      <c r="N260" s="151"/>
      <c r="O260" s="151" t="str">
        <f t="shared" si="13"/>
        <v>Hinweis 7</v>
      </c>
      <c r="P260" s="151" t="str">
        <f ca="1">IFERROR(IF(OR(AND(Q260="",R260=""),AND(Q260=0,R260=0),AND(Q260=CONCATENATE($D260,": "),R260=""),AND(Q260=CONCATENATE($D260,": "),R260=0)),"",MAX(P$1:P259)+1),"")</f>
        <v/>
      </c>
      <c r="Q260" s="151" t="str">
        <f ca="1">IFERROR(CONCATENATE($D260,": ",INDIRECT(ADDRESS(COUNTIF($D$1:$D260,$D260)+3,COLUMN($AI259),4,1,$D260))),"")</f>
        <v/>
      </c>
      <c r="R260" s="151" t="str">
        <f ca="1">IFERROR(INDIRECT(ADDRESS(COUNTIF($D$1:$D260,$D260)+3,COLUMN($AJ259),4,1,$D260)),"")</f>
        <v/>
      </c>
      <c r="S260" s="151" t="str">
        <f t="shared" si="14"/>
        <v>Abweichung 7</v>
      </c>
      <c r="T260" s="151" t="str">
        <f ca="1">IFERROR(IF(OR(AND(U260="",V260=""),AND(U260=0,V260=0),AND(U260=CONCATENATE($D260,": "),V260=""),AND(U260=CONCATENATE($D260,": "),V260=0)),"",MAX(T$1:T259)+1),"")</f>
        <v/>
      </c>
      <c r="U260" s="151" t="str">
        <f ca="1">IFERROR(CONCATENATE($D260,": ",INDIRECT(ADDRESS(COUNTIF($D$1:$D260,$D260)+3,COLUMN($AL259),4,1,$D260))),"")</f>
        <v/>
      </c>
      <c r="V260" s="151" t="str">
        <f ca="1">IFERROR(INDIRECT(ADDRESS(COUNTIF($D$1:$D260,$D260)+3,COLUMN($AM259),4,1,$D260)),"")</f>
        <v/>
      </c>
    </row>
    <row r="261" spans="4:22" x14ac:dyDescent="0.25">
      <c r="D261" s="151" t="e">
        <f t="shared" si="12"/>
        <v>#N/A</v>
      </c>
      <c r="E261" s="151" t="str">
        <f>CONCATENATE("Hinweis ",COUNTIF($D$1:D260,D261)+1)</f>
        <v>Hinweis 8</v>
      </c>
      <c r="F261" s="151" t="str">
        <f ca="1">IFERROR(IF(OR(AND(G261="",H261=""),AND(G261=0,H261=0),AND(G261=CONCATENATE(D261,": "),H261=""),AND(G261=CONCATENATE(D261,": "),H261=0)),"",MAX(F$1:F260)+1),"")</f>
        <v/>
      </c>
      <c r="G261" s="151" t="str">
        <f ca="1">IFERROR(CONCATENATE($D261,": ",INDIRECT(ADDRESS(COUNTIF($D$1:$D261,$D261)+3,COLUMN($AC260),4,1,$D261))),"")</f>
        <v/>
      </c>
      <c r="H261" s="151" t="str">
        <f ca="1">IFERROR(INDIRECT(ADDRESS(COUNTIF($D$1:$D261,$D261)+3,COLUMN($AD260),4,1,$D261)),"")</f>
        <v/>
      </c>
      <c r="I261" s="151" t="str">
        <f>CONCATENATE("Abweichung ",COUNTIF($D$1:D260,D261)+1)</f>
        <v>Abweichung 8</v>
      </c>
      <c r="J261" s="151" t="str">
        <f ca="1">IFERROR(IF(OR(AND(K261="",L261=""),AND(K261=0,L261=0),AND(K261=CONCATENATE($D261,": "),L261=""),AND(K261=CONCATENATE($D261,": "),L261=0)),"",MAX(J$1:J260)+1),"")</f>
        <v/>
      </c>
      <c r="K261" s="151" t="str">
        <f ca="1">IFERROR(CONCATENATE($D261,": ",INDIRECT(ADDRESS(COUNTIF($D$1:$D261,$D261)+3,COLUMN($AF260),4,1,$D261))),"")</f>
        <v/>
      </c>
      <c r="L261" s="151" t="str">
        <f ca="1">IFERROR(INDIRECT(ADDRESS(COUNTIF($D$1:$D261,$D261)+3,COLUMN($AG260),4,1,$D261)),"")</f>
        <v/>
      </c>
      <c r="M261" s="151"/>
      <c r="N261" s="151"/>
      <c r="O261" s="151" t="str">
        <f t="shared" si="13"/>
        <v>Hinweis 8</v>
      </c>
      <c r="P261" s="151" t="str">
        <f ca="1">IFERROR(IF(OR(AND(Q261="",R261=""),AND(Q261=0,R261=0),AND(Q261=CONCATENATE($D261,": "),R261=""),AND(Q261=CONCATENATE($D261,": "),R261=0)),"",MAX(P$1:P260)+1),"")</f>
        <v/>
      </c>
      <c r="Q261" s="151" t="str">
        <f ca="1">IFERROR(CONCATENATE($D261,": ",INDIRECT(ADDRESS(COUNTIF($D$1:$D261,$D261)+3,COLUMN($AI260),4,1,$D261))),"")</f>
        <v/>
      </c>
      <c r="R261" s="151" t="str">
        <f ca="1">IFERROR(INDIRECT(ADDRESS(COUNTIF($D$1:$D261,$D261)+3,COLUMN($AJ260),4,1,$D261)),"")</f>
        <v/>
      </c>
      <c r="S261" s="151" t="str">
        <f t="shared" si="14"/>
        <v>Abweichung 8</v>
      </c>
      <c r="T261" s="151" t="str">
        <f ca="1">IFERROR(IF(OR(AND(U261="",V261=""),AND(U261=0,V261=0),AND(U261=CONCATENATE($D261,": "),V261=""),AND(U261=CONCATENATE($D261,": "),V261=0)),"",MAX(T$1:T260)+1),"")</f>
        <v/>
      </c>
      <c r="U261" s="151" t="str">
        <f ca="1">IFERROR(CONCATENATE($D261,": ",INDIRECT(ADDRESS(COUNTIF($D$1:$D261,$D261)+3,COLUMN($AL260),4,1,$D261))),"")</f>
        <v/>
      </c>
      <c r="V261" s="151" t="str">
        <f ca="1">IFERROR(INDIRECT(ADDRESS(COUNTIF($D$1:$D261,$D261)+3,COLUMN($AM260),4,1,$D261)),"")</f>
        <v/>
      </c>
    </row>
    <row r="262" spans="4:22" x14ac:dyDescent="0.25">
      <c r="D262" s="151" t="e">
        <f t="shared" si="12"/>
        <v>#N/A</v>
      </c>
      <c r="E262" s="151" t="str">
        <f>CONCATENATE("Hinweis ",COUNTIF($D$1:D261,D262)+1)</f>
        <v>Hinweis 9</v>
      </c>
      <c r="F262" s="151" t="str">
        <f ca="1">IFERROR(IF(OR(AND(G262="",H262=""),AND(G262=0,H262=0),AND(G262=CONCATENATE(D262,": "),H262=""),AND(G262=CONCATENATE(D262,": "),H262=0)),"",MAX(F$1:F261)+1),"")</f>
        <v/>
      </c>
      <c r="G262" s="151" t="str">
        <f ca="1">IFERROR(CONCATENATE($D262,": ",INDIRECT(ADDRESS(COUNTIF($D$1:$D262,$D262)+3,COLUMN($AC261),4,1,$D262))),"")</f>
        <v/>
      </c>
      <c r="H262" s="151" t="str">
        <f ca="1">IFERROR(INDIRECT(ADDRESS(COUNTIF($D$1:$D262,$D262)+3,COLUMN($AD261),4,1,$D262)),"")</f>
        <v/>
      </c>
      <c r="I262" s="151" t="str">
        <f>CONCATENATE("Abweichung ",COUNTIF($D$1:D261,D262)+1)</f>
        <v>Abweichung 9</v>
      </c>
      <c r="J262" s="151" t="str">
        <f ca="1">IFERROR(IF(OR(AND(K262="",L262=""),AND(K262=0,L262=0),AND(K262=CONCATENATE($D262,": "),L262=""),AND(K262=CONCATENATE($D262,": "),L262=0)),"",MAX(J$1:J261)+1),"")</f>
        <v/>
      </c>
      <c r="K262" s="151" t="str">
        <f ca="1">IFERROR(CONCATENATE($D262,": ",INDIRECT(ADDRESS(COUNTIF($D$1:$D262,$D262)+3,COLUMN($AF261),4,1,$D262))),"")</f>
        <v/>
      </c>
      <c r="L262" s="151" t="str">
        <f ca="1">IFERROR(INDIRECT(ADDRESS(COUNTIF($D$1:$D262,$D262)+3,COLUMN($AG261),4,1,$D262)),"")</f>
        <v/>
      </c>
      <c r="M262" s="151"/>
      <c r="N262" s="151"/>
      <c r="O262" s="151" t="str">
        <f t="shared" si="13"/>
        <v>Hinweis 9</v>
      </c>
      <c r="P262" s="151" t="str">
        <f ca="1">IFERROR(IF(OR(AND(Q262="",R262=""),AND(Q262=0,R262=0),AND(Q262=CONCATENATE($D262,": "),R262=""),AND(Q262=CONCATENATE($D262,": "),R262=0)),"",MAX(P$1:P261)+1),"")</f>
        <v/>
      </c>
      <c r="Q262" s="151" t="str">
        <f ca="1">IFERROR(CONCATENATE($D262,": ",INDIRECT(ADDRESS(COUNTIF($D$1:$D262,$D262)+3,COLUMN($AI261),4,1,$D262))),"")</f>
        <v/>
      </c>
      <c r="R262" s="151" t="str">
        <f ca="1">IFERROR(INDIRECT(ADDRESS(COUNTIF($D$1:$D262,$D262)+3,COLUMN($AJ261),4,1,$D262)),"")</f>
        <v/>
      </c>
      <c r="S262" s="151" t="str">
        <f t="shared" si="14"/>
        <v>Abweichung 9</v>
      </c>
      <c r="T262" s="151" t="str">
        <f ca="1">IFERROR(IF(OR(AND(U262="",V262=""),AND(U262=0,V262=0),AND(U262=CONCATENATE($D262,": "),V262=""),AND(U262=CONCATENATE($D262,": "),V262=0)),"",MAX(T$1:T261)+1),"")</f>
        <v/>
      </c>
      <c r="U262" s="151" t="str">
        <f ca="1">IFERROR(CONCATENATE($D262,": ",INDIRECT(ADDRESS(COUNTIF($D$1:$D262,$D262)+3,COLUMN($AL261),4,1,$D262))),"")</f>
        <v/>
      </c>
      <c r="V262" s="151" t="str">
        <f ca="1">IFERROR(INDIRECT(ADDRESS(COUNTIF($D$1:$D262,$D262)+3,COLUMN($AM261),4,1,$D262)),"")</f>
        <v/>
      </c>
    </row>
    <row r="263" spans="4:22" x14ac:dyDescent="0.25">
      <c r="D263" s="151" t="e">
        <f t="shared" si="12"/>
        <v>#N/A</v>
      </c>
      <c r="E263" s="151" t="str">
        <f>CONCATENATE("Hinweis ",COUNTIF($D$1:D262,D263)+1)</f>
        <v>Hinweis 10</v>
      </c>
      <c r="F263" s="151" t="str">
        <f ca="1">IFERROR(IF(OR(AND(G263="",H263=""),AND(G263=0,H263=0),AND(G263=CONCATENATE(D263,": "),H263=""),AND(G263=CONCATENATE(D263,": "),H263=0)),"",MAX(F$1:F262)+1),"")</f>
        <v/>
      </c>
      <c r="G263" s="151" t="str">
        <f ca="1">IFERROR(CONCATENATE($D263,": ",INDIRECT(ADDRESS(COUNTIF($D$1:$D263,$D263)+3,COLUMN($AC262),4,1,$D263))),"")</f>
        <v/>
      </c>
      <c r="H263" s="151" t="str">
        <f ca="1">IFERROR(INDIRECT(ADDRESS(COUNTIF($D$1:$D263,$D263)+3,COLUMN($AD262),4,1,$D263)),"")</f>
        <v/>
      </c>
      <c r="I263" s="151" t="str">
        <f>CONCATENATE("Abweichung ",COUNTIF($D$1:D262,D263)+1)</f>
        <v>Abweichung 10</v>
      </c>
      <c r="J263" s="151" t="str">
        <f ca="1">IFERROR(IF(OR(AND(K263="",L263=""),AND(K263=0,L263=0),AND(K263=CONCATENATE($D263,": "),L263=""),AND(K263=CONCATENATE($D263,": "),L263=0)),"",MAX(J$1:J262)+1),"")</f>
        <v/>
      </c>
      <c r="K263" s="151" t="str">
        <f ca="1">IFERROR(CONCATENATE($D263,": ",INDIRECT(ADDRESS(COUNTIF($D$1:$D263,$D263)+3,COLUMN($AF262),4,1,$D263))),"")</f>
        <v/>
      </c>
      <c r="L263" s="151" t="str">
        <f ca="1">IFERROR(INDIRECT(ADDRESS(COUNTIF($D$1:$D263,$D263)+3,COLUMN($AG262),4,1,$D263)),"")</f>
        <v/>
      </c>
      <c r="M263" s="151"/>
      <c r="N263" s="151"/>
      <c r="O263" s="151" t="str">
        <f t="shared" si="13"/>
        <v>Hinweis 10</v>
      </c>
      <c r="P263" s="151" t="str">
        <f ca="1">IFERROR(IF(OR(AND(Q263="",R263=""),AND(Q263=0,R263=0),AND(Q263=CONCATENATE($D263,": "),R263=""),AND(Q263=CONCATENATE($D263,": "),R263=0)),"",MAX(P$1:P262)+1),"")</f>
        <v/>
      </c>
      <c r="Q263" s="151" t="str">
        <f ca="1">IFERROR(CONCATENATE($D263,": ",INDIRECT(ADDRESS(COUNTIF($D$1:$D263,$D263)+3,COLUMN($AI262),4,1,$D263))),"")</f>
        <v/>
      </c>
      <c r="R263" s="151" t="str">
        <f ca="1">IFERROR(INDIRECT(ADDRESS(COUNTIF($D$1:$D263,$D263)+3,COLUMN($AJ262),4,1,$D263)),"")</f>
        <v/>
      </c>
      <c r="S263" s="151" t="str">
        <f t="shared" si="14"/>
        <v>Abweichung 10</v>
      </c>
      <c r="T263" s="151" t="str">
        <f ca="1">IFERROR(IF(OR(AND(U263="",V263=""),AND(U263=0,V263=0),AND(U263=CONCATENATE($D263,": "),V263=""),AND(U263=CONCATENATE($D263,": "),V263=0)),"",MAX(T$1:T262)+1),"")</f>
        <v/>
      </c>
      <c r="U263" s="151" t="str">
        <f ca="1">IFERROR(CONCATENATE($D263,": ",INDIRECT(ADDRESS(COUNTIF($D$1:$D263,$D263)+3,COLUMN($AL262),4,1,$D263))),"")</f>
        <v/>
      </c>
      <c r="V263" s="151" t="str">
        <f ca="1">IFERROR(INDIRECT(ADDRESS(COUNTIF($D$1:$D263,$D263)+3,COLUMN($AM262),4,1,$D263)),"")</f>
        <v/>
      </c>
    </row>
    <row r="264" spans="4:22" x14ac:dyDescent="0.25">
      <c r="D264" s="151" t="e">
        <f t="shared" si="12"/>
        <v>#N/A</v>
      </c>
      <c r="E264" s="151" t="str">
        <f>CONCATENATE("Hinweis ",COUNTIF($D$1:D263,D264)+1)</f>
        <v>Hinweis 11</v>
      </c>
      <c r="F264" s="151" t="str">
        <f ca="1">IFERROR(IF(OR(AND(G264="",H264=""),AND(G264=0,H264=0),AND(G264=CONCATENATE(D264,": "),H264=""),AND(G264=CONCATENATE(D264,": "),H264=0)),"",MAX(F$1:F263)+1),"")</f>
        <v/>
      </c>
      <c r="G264" s="151" t="str">
        <f ca="1">IFERROR(CONCATENATE($D264,": ",INDIRECT(ADDRESS(COUNTIF($D$1:$D264,$D264)+3,COLUMN($AC263),4,1,$D264))),"")</f>
        <v/>
      </c>
      <c r="H264" s="151" t="str">
        <f ca="1">IFERROR(INDIRECT(ADDRESS(COUNTIF($D$1:$D264,$D264)+3,COLUMN($AD263),4,1,$D264)),"")</f>
        <v/>
      </c>
      <c r="I264" s="151" t="str">
        <f>CONCATENATE("Abweichung ",COUNTIF($D$1:D263,D264)+1)</f>
        <v>Abweichung 11</v>
      </c>
      <c r="J264" s="151" t="str">
        <f ca="1">IFERROR(IF(OR(AND(K264="",L264=""),AND(K264=0,L264=0),AND(K264=CONCATENATE($D264,": "),L264=""),AND(K264=CONCATENATE($D264,": "),L264=0)),"",MAX(J$1:J263)+1),"")</f>
        <v/>
      </c>
      <c r="K264" s="151" t="str">
        <f ca="1">IFERROR(CONCATENATE($D264,": ",INDIRECT(ADDRESS(COUNTIF($D$1:$D264,$D264)+3,COLUMN($AF263),4,1,$D264))),"")</f>
        <v/>
      </c>
      <c r="L264" s="151" t="str">
        <f ca="1">IFERROR(INDIRECT(ADDRESS(COUNTIF($D$1:$D264,$D264)+3,COLUMN($AG263),4,1,$D264)),"")</f>
        <v/>
      </c>
      <c r="M264" s="151"/>
      <c r="N264" s="151"/>
      <c r="O264" s="151" t="str">
        <f t="shared" si="13"/>
        <v>Hinweis 11</v>
      </c>
      <c r="P264" s="151" t="str">
        <f ca="1">IFERROR(IF(OR(AND(Q264="",R264=""),AND(Q264=0,R264=0),AND(Q264=CONCATENATE($D264,": "),R264=""),AND(Q264=CONCATENATE($D264,": "),R264=0)),"",MAX(P$1:P263)+1),"")</f>
        <v/>
      </c>
      <c r="Q264" s="151" t="str">
        <f ca="1">IFERROR(CONCATENATE($D264,": ",INDIRECT(ADDRESS(COUNTIF($D$1:$D264,$D264)+3,COLUMN($AI263),4,1,$D264))),"")</f>
        <v/>
      </c>
      <c r="R264" s="151" t="str">
        <f ca="1">IFERROR(INDIRECT(ADDRESS(COUNTIF($D$1:$D264,$D264)+3,COLUMN($AJ263),4,1,$D264)),"")</f>
        <v/>
      </c>
      <c r="S264" s="151" t="str">
        <f t="shared" si="14"/>
        <v>Abweichung 11</v>
      </c>
      <c r="T264" s="151" t="str">
        <f ca="1">IFERROR(IF(OR(AND(U264="",V264=""),AND(U264=0,V264=0),AND(U264=CONCATENATE($D264,": "),V264=""),AND(U264=CONCATENATE($D264,": "),V264=0)),"",MAX(T$1:T263)+1),"")</f>
        <v/>
      </c>
      <c r="U264" s="151" t="str">
        <f ca="1">IFERROR(CONCATENATE($D264,": ",INDIRECT(ADDRESS(COUNTIF($D$1:$D264,$D264)+3,COLUMN($AL263),4,1,$D264))),"")</f>
        <v/>
      </c>
      <c r="V264" s="151" t="str">
        <f ca="1">IFERROR(INDIRECT(ADDRESS(COUNTIF($D$1:$D264,$D264)+3,COLUMN($AM263),4,1,$D264)),"")</f>
        <v/>
      </c>
    </row>
    <row r="265" spans="4:22" x14ac:dyDescent="0.25">
      <c r="D265" s="151" t="e">
        <f t="shared" si="12"/>
        <v>#N/A</v>
      </c>
      <c r="E265" s="151" t="str">
        <f>CONCATENATE("Hinweis ",COUNTIF($D$1:D264,D265)+1)</f>
        <v>Hinweis 12</v>
      </c>
      <c r="F265" s="151" t="str">
        <f ca="1">IFERROR(IF(OR(AND(G265="",H265=""),AND(G265=0,H265=0),AND(G265=CONCATENATE(D265,": "),H265=""),AND(G265=CONCATENATE(D265,": "),H265=0)),"",MAX(F$1:F264)+1),"")</f>
        <v/>
      </c>
      <c r="G265" s="151" t="str">
        <f ca="1">IFERROR(CONCATENATE($D265,": ",INDIRECT(ADDRESS(COUNTIF($D$1:$D265,$D265)+3,COLUMN($AC264),4,1,$D265))),"")</f>
        <v/>
      </c>
      <c r="H265" s="151" t="str">
        <f ca="1">IFERROR(INDIRECT(ADDRESS(COUNTIF($D$1:$D265,$D265)+3,COLUMN($AD264),4,1,$D265)),"")</f>
        <v/>
      </c>
      <c r="I265" s="151" t="str">
        <f>CONCATENATE("Abweichung ",COUNTIF($D$1:D264,D265)+1)</f>
        <v>Abweichung 12</v>
      </c>
      <c r="J265" s="151" t="str">
        <f ca="1">IFERROR(IF(OR(AND(K265="",L265=""),AND(K265=0,L265=0),AND(K265=CONCATENATE($D265,": "),L265=""),AND(K265=CONCATENATE($D265,": "),L265=0)),"",MAX(J$1:J264)+1),"")</f>
        <v/>
      </c>
      <c r="K265" s="151" t="str">
        <f ca="1">IFERROR(CONCATENATE($D265,": ",INDIRECT(ADDRESS(COUNTIF($D$1:$D265,$D265)+3,COLUMN($AF264),4,1,$D265))),"")</f>
        <v/>
      </c>
      <c r="L265" s="151" t="str">
        <f ca="1">IFERROR(INDIRECT(ADDRESS(COUNTIF($D$1:$D265,$D265)+3,COLUMN($AG264),4,1,$D265)),"")</f>
        <v/>
      </c>
      <c r="M265" s="151"/>
      <c r="N265" s="151"/>
      <c r="O265" s="151" t="str">
        <f t="shared" si="13"/>
        <v>Hinweis 12</v>
      </c>
      <c r="P265" s="151" t="str">
        <f ca="1">IFERROR(IF(OR(AND(Q265="",R265=""),AND(Q265=0,R265=0),AND(Q265=CONCATENATE($D265,": "),R265=""),AND(Q265=CONCATENATE($D265,": "),R265=0)),"",MAX(P$1:P264)+1),"")</f>
        <v/>
      </c>
      <c r="Q265" s="151" t="str">
        <f ca="1">IFERROR(CONCATENATE($D265,": ",INDIRECT(ADDRESS(COUNTIF($D$1:$D265,$D265)+3,COLUMN($AI264),4,1,$D265))),"")</f>
        <v/>
      </c>
      <c r="R265" s="151" t="str">
        <f ca="1">IFERROR(INDIRECT(ADDRESS(COUNTIF($D$1:$D265,$D265)+3,COLUMN($AJ264),4,1,$D265)),"")</f>
        <v/>
      </c>
      <c r="S265" s="151" t="str">
        <f t="shared" si="14"/>
        <v>Abweichung 12</v>
      </c>
      <c r="T265" s="151" t="str">
        <f ca="1">IFERROR(IF(OR(AND(U265="",V265=""),AND(U265=0,V265=0),AND(U265=CONCATENATE($D265,": "),V265=""),AND(U265=CONCATENATE($D265,": "),V265=0)),"",MAX(T$1:T264)+1),"")</f>
        <v/>
      </c>
      <c r="U265" s="151" t="str">
        <f ca="1">IFERROR(CONCATENATE($D265,": ",INDIRECT(ADDRESS(COUNTIF($D$1:$D265,$D265)+3,COLUMN($AL264),4,1,$D265))),"")</f>
        <v/>
      </c>
      <c r="V265" s="151" t="str">
        <f ca="1">IFERROR(INDIRECT(ADDRESS(COUNTIF($D$1:$D265,$D265)+3,COLUMN($AM264),4,1,$D265)),"")</f>
        <v/>
      </c>
    </row>
    <row r="266" spans="4:22" x14ac:dyDescent="0.25">
      <c r="D266" s="151" t="e">
        <f t="shared" si="12"/>
        <v>#N/A</v>
      </c>
      <c r="E266" s="151" t="str">
        <f>CONCATENATE("Hinweis ",COUNTIF($D$1:D265,D266)+1)</f>
        <v>Hinweis 13</v>
      </c>
      <c r="F266" s="151" t="str">
        <f ca="1">IFERROR(IF(OR(AND(G266="",H266=""),AND(G266=0,H266=0),AND(G266=CONCATENATE(D266,": "),H266=""),AND(G266=CONCATENATE(D266,": "),H266=0)),"",MAX(F$1:F265)+1),"")</f>
        <v/>
      </c>
      <c r="G266" s="151" t="str">
        <f ca="1">IFERROR(CONCATENATE($D266,": ",INDIRECT(ADDRESS(COUNTIF($D$1:$D266,$D266)+3,COLUMN($AC265),4,1,$D266))),"")</f>
        <v/>
      </c>
      <c r="H266" s="151" t="str">
        <f ca="1">IFERROR(INDIRECT(ADDRESS(COUNTIF($D$1:$D266,$D266)+3,COLUMN($AD265),4,1,$D266)),"")</f>
        <v/>
      </c>
      <c r="I266" s="151" t="str">
        <f>CONCATENATE("Abweichung ",COUNTIF($D$1:D265,D266)+1)</f>
        <v>Abweichung 13</v>
      </c>
      <c r="J266" s="151" t="str">
        <f ca="1">IFERROR(IF(OR(AND(K266="",L266=""),AND(K266=0,L266=0),AND(K266=CONCATENATE($D266,": "),L266=""),AND(K266=CONCATENATE($D266,": "),L266=0)),"",MAX(J$1:J265)+1),"")</f>
        <v/>
      </c>
      <c r="K266" s="151" t="str">
        <f ca="1">IFERROR(CONCATENATE($D266,": ",INDIRECT(ADDRESS(COUNTIF($D$1:$D266,$D266)+3,COLUMN($AF265),4,1,$D266))),"")</f>
        <v/>
      </c>
      <c r="L266" s="151" t="str">
        <f ca="1">IFERROR(INDIRECT(ADDRESS(COUNTIF($D$1:$D266,$D266)+3,COLUMN($AG265),4,1,$D266)),"")</f>
        <v/>
      </c>
      <c r="M266" s="151"/>
      <c r="N266" s="151"/>
      <c r="O266" s="151" t="str">
        <f t="shared" si="13"/>
        <v>Hinweis 13</v>
      </c>
      <c r="P266" s="151" t="str">
        <f ca="1">IFERROR(IF(OR(AND(Q266="",R266=""),AND(Q266=0,R266=0),AND(Q266=CONCATENATE($D266,": "),R266=""),AND(Q266=CONCATENATE($D266,": "),R266=0)),"",MAX(P$1:P265)+1),"")</f>
        <v/>
      </c>
      <c r="Q266" s="151" t="str">
        <f ca="1">IFERROR(CONCATENATE($D266,": ",INDIRECT(ADDRESS(COUNTIF($D$1:$D266,$D266)+3,COLUMN($AI265),4,1,$D266))),"")</f>
        <v/>
      </c>
      <c r="R266" s="151" t="str">
        <f ca="1">IFERROR(INDIRECT(ADDRESS(COUNTIF($D$1:$D266,$D266)+3,COLUMN($AJ265),4,1,$D266)),"")</f>
        <v/>
      </c>
      <c r="S266" s="151" t="str">
        <f t="shared" si="14"/>
        <v>Abweichung 13</v>
      </c>
      <c r="T266" s="151" t="str">
        <f ca="1">IFERROR(IF(OR(AND(U266="",V266=""),AND(U266=0,V266=0),AND(U266=CONCATENATE($D266,": "),V266=""),AND(U266=CONCATENATE($D266,": "),V266=0)),"",MAX(T$1:T265)+1),"")</f>
        <v/>
      </c>
      <c r="U266" s="151" t="str">
        <f ca="1">IFERROR(CONCATENATE($D266,": ",INDIRECT(ADDRESS(COUNTIF($D$1:$D266,$D266)+3,COLUMN($AL265),4,1,$D266))),"")</f>
        <v/>
      </c>
      <c r="V266" s="151" t="str">
        <f ca="1">IFERROR(INDIRECT(ADDRESS(COUNTIF($D$1:$D266,$D266)+3,COLUMN($AM265),4,1,$D266)),"")</f>
        <v/>
      </c>
    </row>
    <row r="267" spans="4:22" x14ac:dyDescent="0.25">
      <c r="D267" s="151" t="e">
        <f t="shared" si="12"/>
        <v>#N/A</v>
      </c>
      <c r="E267" s="151" t="str">
        <f>CONCATENATE("Hinweis ",COUNTIF($D$1:D266,D267)+1)</f>
        <v>Hinweis 14</v>
      </c>
      <c r="F267" s="151" t="str">
        <f ca="1">IFERROR(IF(OR(AND(G267="",H267=""),AND(G267=0,H267=0),AND(G267=CONCATENATE(D267,": "),H267=""),AND(G267=CONCATENATE(D267,": "),H267=0)),"",MAX(F$1:F266)+1),"")</f>
        <v/>
      </c>
      <c r="G267" s="151" t="str">
        <f ca="1">IFERROR(CONCATENATE($D267,": ",INDIRECT(ADDRESS(COUNTIF($D$1:$D267,$D267)+3,COLUMN($AC266),4,1,$D267))),"")</f>
        <v/>
      </c>
      <c r="H267" s="151" t="str">
        <f ca="1">IFERROR(INDIRECT(ADDRESS(COUNTIF($D$1:$D267,$D267)+3,COLUMN($AD266),4,1,$D267)),"")</f>
        <v/>
      </c>
      <c r="I267" s="151" t="str">
        <f>CONCATENATE("Abweichung ",COUNTIF($D$1:D266,D267)+1)</f>
        <v>Abweichung 14</v>
      </c>
      <c r="J267" s="151" t="str">
        <f ca="1">IFERROR(IF(OR(AND(K267="",L267=""),AND(K267=0,L267=0),AND(K267=CONCATENATE($D267,": "),L267=""),AND(K267=CONCATENATE($D267,": "),L267=0)),"",MAX(J$1:J266)+1),"")</f>
        <v/>
      </c>
      <c r="K267" s="151" t="str">
        <f ca="1">IFERROR(CONCATENATE($D267,": ",INDIRECT(ADDRESS(COUNTIF($D$1:$D267,$D267)+3,COLUMN($AF266),4,1,$D267))),"")</f>
        <v/>
      </c>
      <c r="L267" s="151" t="str">
        <f ca="1">IFERROR(INDIRECT(ADDRESS(COUNTIF($D$1:$D267,$D267)+3,COLUMN($AG266),4,1,$D267)),"")</f>
        <v/>
      </c>
      <c r="M267" s="151"/>
      <c r="N267" s="151"/>
      <c r="O267" s="151" t="str">
        <f t="shared" si="13"/>
        <v>Hinweis 14</v>
      </c>
      <c r="P267" s="151" t="str">
        <f ca="1">IFERROR(IF(OR(AND(Q267="",R267=""),AND(Q267=0,R267=0),AND(Q267=CONCATENATE($D267,": "),R267=""),AND(Q267=CONCATENATE($D267,": "),R267=0)),"",MAX(P$1:P266)+1),"")</f>
        <v/>
      </c>
      <c r="Q267" s="151" t="str">
        <f ca="1">IFERROR(CONCATENATE($D267,": ",INDIRECT(ADDRESS(COUNTIF($D$1:$D267,$D267)+3,COLUMN($AI266),4,1,$D267))),"")</f>
        <v/>
      </c>
      <c r="R267" s="151" t="str">
        <f ca="1">IFERROR(INDIRECT(ADDRESS(COUNTIF($D$1:$D267,$D267)+3,COLUMN($AJ266),4,1,$D267)),"")</f>
        <v/>
      </c>
      <c r="S267" s="151" t="str">
        <f t="shared" si="14"/>
        <v>Abweichung 14</v>
      </c>
      <c r="T267" s="151" t="str">
        <f ca="1">IFERROR(IF(OR(AND(U267="",V267=""),AND(U267=0,V267=0),AND(U267=CONCATENATE($D267,": "),V267=""),AND(U267=CONCATENATE($D267,": "),V267=0)),"",MAX(T$1:T266)+1),"")</f>
        <v/>
      </c>
      <c r="U267" s="151" t="str">
        <f ca="1">IFERROR(CONCATENATE($D267,": ",INDIRECT(ADDRESS(COUNTIF($D$1:$D267,$D267)+3,COLUMN($AL266),4,1,$D267))),"")</f>
        <v/>
      </c>
      <c r="V267" s="151" t="str">
        <f ca="1">IFERROR(INDIRECT(ADDRESS(COUNTIF($D$1:$D267,$D267)+3,COLUMN($AM266),4,1,$D267)),"")</f>
        <v/>
      </c>
    </row>
    <row r="268" spans="4:22" x14ac:dyDescent="0.25">
      <c r="D268" s="151" t="e">
        <f t="shared" si="12"/>
        <v>#N/A</v>
      </c>
      <c r="E268" s="151" t="str">
        <f>CONCATENATE("Hinweis ",COUNTIF($D$1:D267,D268)+1)</f>
        <v>Hinweis 15</v>
      </c>
      <c r="F268" s="151" t="str">
        <f ca="1">IFERROR(IF(OR(AND(G268="",H268=""),AND(G268=0,H268=0),AND(G268=CONCATENATE(D268,": "),H268=""),AND(G268=CONCATENATE(D268,": "),H268=0)),"",MAX(F$1:F267)+1),"")</f>
        <v/>
      </c>
      <c r="G268" s="151" t="str">
        <f ca="1">IFERROR(CONCATENATE($D268,": ",INDIRECT(ADDRESS(COUNTIF($D$1:$D268,$D268)+3,COLUMN($AC267),4,1,$D268))),"")</f>
        <v/>
      </c>
      <c r="H268" s="151" t="str">
        <f ca="1">IFERROR(INDIRECT(ADDRESS(COUNTIF($D$1:$D268,$D268)+3,COLUMN($AD267),4,1,$D268)),"")</f>
        <v/>
      </c>
      <c r="I268" s="151" t="str">
        <f>CONCATENATE("Abweichung ",COUNTIF($D$1:D267,D268)+1)</f>
        <v>Abweichung 15</v>
      </c>
      <c r="J268" s="151" t="str">
        <f ca="1">IFERROR(IF(OR(AND(K268="",L268=""),AND(K268=0,L268=0),AND(K268=CONCATENATE($D268,": "),L268=""),AND(K268=CONCATENATE($D268,": "),L268=0)),"",MAX(J$1:J267)+1),"")</f>
        <v/>
      </c>
      <c r="K268" s="151" t="str">
        <f ca="1">IFERROR(CONCATENATE($D268,": ",INDIRECT(ADDRESS(COUNTIF($D$1:$D268,$D268)+3,COLUMN($AF267),4,1,$D268))),"")</f>
        <v/>
      </c>
      <c r="L268" s="151" t="str">
        <f ca="1">IFERROR(INDIRECT(ADDRESS(COUNTIF($D$1:$D268,$D268)+3,COLUMN($AG267),4,1,$D268)),"")</f>
        <v/>
      </c>
      <c r="M268" s="151"/>
      <c r="N268" s="151"/>
      <c r="O268" s="151" t="str">
        <f t="shared" si="13"/>
        <v>Hinweis 15</v>
      </c>
      <c r="P268" s="151" t="str">
        <f ca="1">IFERROR(IF(OR(AND(Q268="",R268=""),AND(Q268=0,R268=0),AND(Q268=CONCATENATE($D268,": "),R268=""),AND(Q268=CONCATENATE($D268,": "),R268=0)),"",MAX(P$1:P267)+1),"")</f>
        <v/>
      </c>
      <c r="Q268" s="151" t="str">
        <f ca="1">IFERROR(CONCATENATE($D268,": ",INDIRECT(ADDRESS(COUNTIF($D$1:$D268,$D268)+3,COLUMN($AI267),4,1,$D268))),"")</f>
        <v/>
      </c>
      <c r="R268" s="151" t="str">
        <f ca="1">IFERROR(INDIRECT(ADDRESS(COUNTIF($D$1:$D268,$D268)+3,COLUMN($AJ267),4,1,$D268)),"")</f>
        <v/>
      </c>
      <c r="S268" s="151" t="str">
        <f t="shared" si="14"/>
        <v>Abweichung 15</v>
      </c>
      <c r="T268" s="151" t="str">
        <f ca="1">IFERROR(IF(OR(AND(U268="",V268=""),AND(U268=0,V268=0),AND(U268=CONCATENATE($D268,": "),V268=""),AND(U268=CONCATENATE($D268,": "),V268=0)),"",MAX(T$1:T267)+1),"")</f>
        <v/>
      </c>
      <c r="U268" s="151" t="str">
        <f ca="1">IFERROR(CONCATENATE($D268,": ",INDIRECT(ADDRESS(COUNTIF($D$1:$D268,$D268)+3,COLUMN($AL267),4,1,$D268))),"")</f>
        <v/>
      </c>
      <c r="V268" s="151" t="str">
        <f ca="1">IFERROR(INDIRECT(ADDRESS(COUNTIF($D$1:$D268,$D268)+3,COLUMN($AM267),4,1,$D268)),"")</f>
        <v/>
      </c>
    </row>
    <row r="269" spans="4:22" x14ac:dyDescent="0.25">
      <c r="D269" s="151" t="e">
        <f t="shared" si="12"/>
        <v>#N/A</v>
      </c>
      <c r="E269" s="151" t="str">
        <f>CONCATENATE("Hinweis ",COUNTIF($D$1:D268,D269)+1)</f>
        <v>Hinweis 16</v>
      </c>
      <c r="F269" s="151" t="str">
        <f ca="1">IFERROR(IF(OR(AND(G269="",H269=""),AND(G269=0,H269=0),AND(G269=CONCATENATE(D269,": "),H269=""),AND(G269=CONCATENATE(D269,": "),H269=0)),"",MAX(F$1:F268)+1),"")</f>
        <v/>
      </c>
      <c r="G269" s="151" t="str">
        <f ca="1">IFERROR(CONCATENATE($D269,": ",INDIRECT(ADDRESS(COUNTIF($D$1:$D269,$D269)+3,COLUMN($AC268),4,1,$D269))),"")</f>
        <v/>
      </c>
      <c r="H269" s="151" t="str">
        <f ca="1">IFERROR(INDIRECT(ADDRESS(COUNTIF($D$1:$D269,$D269)+3,COLUMN($AD268),4,1,$D269)),"")</f>
        <v/>
      </c>
      <c r="I269" s="151" t="str">
        <f>CONCATENATE("Abweichung ",COUNTIF($D$1:D268,D269)+1)</f>
        <v>Abweichung 16</v>
      </c>
      <c r="J269" s="151" t="str">
        <f ca="1">IFERROR(IF(OR(AND(K269="",L269=""),AND(K269=0,L269=0),AND(K269=CONCATENATE($D269,": "),L269=""),AND(K269=CONCATENATE($D269,": "),L269=0)),"",MAX(J$1:J268)+1),"")</f>
        <v/>
      </c>
      <c r="K269" s="151" t="str">
        <f ca="1">IFERROR(CONCATENATE($D269,": ",INDIRECT(ADDRESS(COUNTIF($D$1:$D269,$D269)+3,COLUMN($AF268),4,1,$D269))),"")</f>
        <v/>
      </c>
      <c r="L269" s="151" t="str">
        <f ca="1">IFERROR(INDIRECT(ADDRESS(COUNTIF($D$1:$D269,$D269)+3,COLUMN($AG268),4,1,$D269)),"")</f>
        <v/>
      </c>
      <c r="M269" s="151"/>
      <c r="N269" s="151"/>
      <c r="O269" s="151" t="str">
        <f t="shared" si="13"/>
        <v>Hinweis 16</v>
      </c>
      <c r="P269" s="151" t="str">
        <f ca="1">IFERROR(IF(OR(AND(Q269="",R269=""),AND(Q269=0,R269=0),AND(Q269=CONCATENATE($D269,": "),R269=""),AND(Q269=CONCATENATE($D269,": "),R269=0)),"",MAX(P$1:P268)+1),"")</f>
        <v/>
      </c>
      <c r="Q269" s="151" t="str">
        <f ca="1">IFERROR(CONCATENATE($D269,": ",INDIRECT(ADDRESS(COUNTIF($D$1:$D269,$D269)+3,COLUMN($AI268),4,1,$D269))),"")</f>
        <v/>
      </c>
      <c r="R269" s="151" t="str">
        <f ca="1">IFERROR(INDIRECT(ADDRESS(COUNTIF($D$1:$D269,$D269)+3,COLUMN($AJ268),4,1,$D269)),"")</f>
        <v/>
      </c>
      <c r="S269" s="151" t="str">
        <f t="shared" si="14"/>
        <v>Abweichung 16</v>
      </c>
      <c r="T269" s="151" t="str">
        <f ca="1">IFERROR(IF(OR(AND(U269="",V269=""),AND(U269=0,V269=0),AND(U269=CONCATENATE($D269,": "),V269=""),AND(U269=CONCATENATE($D269,": "),V269=0)),"",MAX(T$1:T268)+1),"")</f>
        <v/>
      </c>
      <c r="U269" s="151" t="str">
        <f ca="1">IFERROR(CONCATENATE($D269,": ",INDIRECT(ADDRESS(COUNTIF($D$1:$D269,$D269)+3,COLUMN($AL268),4,1,$D269))),"")</f>
        <v/>
      </c>
      <c r="V269" s="151" t="str">
        <f ca="1">IFERROR(INDIRECT(ADDRESS(COUNTIF($D$1:$D269,$D269)+3,COLUMN($AM268),4,1,$D269)),"")</f>
        <v/>
      </c>
    </row>
    <row r="270" spans="4:22" x14ac:dyDescent="0.25">
      <c r="D270" s="151" t="e">
        <f t="shared" si="12"/>
        <v>#N/A</v>
      </c>
      <c r="E270" s="151" t="str">
        <f>CONCATENATE("Hinweis ",COUNTIF($D$1:D269,D270)+1)</f>
        <v>Hinweis 17</v>
      </c>
      <c r="F270" s="151" t="str">
        <f ca="1">IFERROR(IF(OR(AND(G270="",H270=""),AND(G270=0,H270=0),AND(G270=CONCATENATE(D270,": "),H270=""),AND(G270=CONCATENATE(D270,": "),H270=0)),"",MAX(F$1:F269)+1),"")</f>
        <v/>
      </c>
      <c r="G270" s="151" t="str">
        <f ca="1">IFERROR(CONCATENATE($D270,": ",INDIRECT(ADDRESS(COUNTIF($D$1:$D270,$D270)+3,COLUMN($AC269),4,1,$D270))),"")</f>
        <v/>
      </c>
      <c r="H270" s="151" t="str">
        <f ca="1">IFERROR(INDIRECT(ADDRESS(COUNTIF($D$1:$D270,$D270)+3,COLUMN($AD269),4,1,$D270)),"")</f>
        <v/>
      </c>
      <c r="I270" s="151" t="str">
        <f>CONCATENATE("Abweichung ",COUNTIF($D$1:D269,D270)+1)</f>
        <v>Abweichung 17</v>
      </c>
      <c r="J270" s="151" t="str">
        <f ca="1">IFERROR(IF(OR(AND(K270="",L270=""),AND(K270=0,L270=0),AND(K270=CONCATENATE($D270,": "),L270=""),AND(K270=CONCATENATE($D270,": "),L270=0)),"",MAX(J$1:J269)+1),"")</f>
        <v/>
      </c>
      <c r="K270" s="151" t="str">
        <f ca="1">IFERROR(CONCATENATE($D270,": ",INDIRECT(ADDRESS(COUNTIF($D$1:$D270,$D270)+3,COLUMN($AF269),4,1,$D270))),"")</f>
        <v/>
      </c>
      <c r="L270" s="151" t="str">
        <f ca="1">IFERROR(INDIRECT(ADDRESS(COUNTIF($D$1:$D270,$D270)+3,COLUMN($AG269),4,1,$D270)),"")</f>
        <v/>
      </c>
      <c r="M270" s="151"/>
      <c r="N270" s="151"/>
      <c r="O270" s="151" t="str">
        <f t="shared" si="13"/>
        <v>Hinweis 17</v>
      </c>
      <c r="P270" s="151" t="str">
        <f ca="1">IFERROR(IF(OR(AND(Q270="",R270=""),AND(Q270=0,R270=0),AND(Q270=CONCATENATE($D270,": "),R270=""),AND(Q270=CONCATENATE($D270,": "),R270=0)),"",MAX(P$1:P269)+1),"")</f>
        <v/>
      </c>
      <c r="Q270" s="151" t="str">
        <f ca="1">IFERROR(CONCATENATE($D270,": ",INDIRECT(ADDRESS(COUNTIF($D$1:$D270,$D270)+3,COLUMN($AI269),4,1,$D270))),"")</f>
        <v/>
      </c>
      <c r="R270" s="151" t="str">
        <f ca="1">IFERROR(INDIRECT(ADDRESS(COUNTIF($D$1:$D270,$D270)+3,COLUMN($AJ269),4,1,$D270)),"")</f>
        <v/>
      </c>
      <c r="S270" s="151" t="str">
        <f t="shared" si="14"/>
        <v>Abweichung 17</v>
      </c>
      <c r="T270" s="151" t="str">
        <f ca="1">IFERROR(IF(OR(AND(U270="",V270=""),AND(U270=0,V270=0),AND(U270=CONCATENATE($D270,": "),V270=""),AND(U270=CONCATENATE($D270,": "),V270=0)),"",MAX(T$1:T269)+1),"")</f>
        <v/>
      </c>
      <c r="U270" s="151" t="str">
        <f ca="1">IFERROR(CONCATENATE($D270,": ",INDIRECT(ADDRESS(COUNTIF($D$1:$D270,$D270)+3,COLUMN($AL269),4,1,$D270))),"")</f>
        <v/>
      </c>
      <c r="V270" s="151" t="str">
        <f ca="1">IFERROR(INDIRECT(ADDRESS(COUNTIF($D$1:$D270,$D270)+3,COLUMN($AM269),4,1,$D270)),"")</f>
        <v/>
      </c>
    </row>
    <row r="271" spans="4:22" x14ac:dyDescent="0.25">
      <c r="D271" s="151" t="e">
        <f t="shared" si="12"/>
        <v>#N/A</v>
      </c>
      <c r="E271" s="151" t="str">
        <f>CONCATENATE("Hinweis ",COUNTIF($D$1:D270,D271)+1)</f>
        <v>Hinweis 18</v>
      </c>
      <c r="F271" s="151" t="str">
        <f ca="1">IFERROR(IF(OR(AND(G271="",H271=""),AND(G271=0,H271=0),AND(G271=CONCATENATE(D271,": "),H271=""),AND(G271=CONCATENATE(D271,": "),H271=0)),"",MAX(F$1:F270)+1),"")</f>
        <v/>
      </c>
      <c r="G271" s="151" t="str">
        <f ca="1">IFERROR(CONCATENATE($D271,": ",INDIRECT(ADDRESS(COUNTIF($D$1:$D271,$D271)+3,COLUMN($AC270),4,1,$D271))),"")</f>
        <v/>
      </c>
      <c r="H271" s="151" t="str">
        <f ca="1">IFERROR(INDIRECT(ADDRESS(COUNTIF($D$1:$D271,$D271)+3,COLUMN($AD270),4,1,$D271)),"")</f>
        <v/>
      </c>
      <c r="I271" s="151" t="str">
        <f>CONCATENATE("Abweichung ",COUNTIF($D$1:D270,D271)+1)</f>
        <v>Abweichung 18</v>
      </c>
      <c r="J271" s="151" t="str">
        <f ca="1">IFERROR(IF(OR(AND(K271="",L271=""),AND(K271=0,L271=0),AND(K271=CONCATENATE($D271,": "),L271=""),AND(K271=CONCATENATE($D271,": "),L271=0)),"",MAX(J$1:J270)+1),"")</f>
        <v/>
      </c>
      <c r="K271" s="151" t="str">
        <f ca="1">IFERROR(CONCATENATE($D271,": ",INDIRECT(ADDRESS(COUNTIF($D$1:$D271,$D271)+3,COLUMN($AF270),4,1,$D271))),"")</f>
        <v/>
      </c>
      <c r="L271" s="151" t="str">
        <f ca="1">IFERROR(INDIRECT(ADDRESS(COUNTIF($D$1:$D271,$D271)+3,COLUMN($AG270),4,1,$D271)),"")</f>
        <v/>
      </c>
      <c r="M271" s="151"/>
      <c r="N271" s="151"/>
      <c r="O271" s="151" t="str">
        <f t="shared" si="13"/>
        <v>Hinweis 18</v>
      </c>
      <c r="P271" s="151" t="str">
        <f ca="1">IFERROR(IF(OR(AND(Q271="",R271=""),AND(Q271=0,R271=0),AND(Q271=CONCATENATE($D271,": "),R271=""),AND(Q271=CONCATENATE($D271,": "),R271=0)),"",MAX(P$1:P270)+1),"")</f>
        <v/>
      </c>
      <c r="Q271" s="151" t="str">
        <f ca="1">IFERROR(CONCATENATE($D271,": ",INDIRECT(ADDRESS(COUNTIF($D$1:$D271,$D271)+3,COLUMN($AI270),4,1,$D271))),"")</f>
        <v/>
      </c>
      <c r="R271" s="151" t="str">
        <f ca="1">IFERROR(INDIRECT(ADDRESS(COUNTIF($D$1:$D271,$D271)+3,COLUMN($AJ270),4,1,$D271)),"")</f>
        <v/>
      </c>
      <c r="S271" s="151" t="str">
        <f t="shared" si="14"/>
        <v>Abweichung 18</v>
      </c>
      <c r="T271" s="151" t="str">
        <f ca="1">IFERROR(IF(OR(AND(U271="",V271=""),AND(U271=0,V271=0),AND(U271=CONCATENATE($D271,": "),V271=""),AND(U271=CONCATENATE($D271,": "),V271=0)),"",MAX(T$1:T270)+1),"")</f>
        <v/>
      </c>
      <c r="U271" s="151" t="str">
        <f ca="1">IFERROR(CONCATENATE($D271,": ",INDIRECT(ADDRESS(COUNTIF($D$1:$D271,$D271)+3,COLUMN($AL270),4,1,$D271))),"")</f>
        <v/>
      </c>
      <c r="V271" s="151" t="str">
        <f ca="1">IFERROR(INDIRECT(ADDRESS(COUNTIF($D$1:$D271,$D271)+3,COLUMN($AM270),4,1,$D271)),"")</f>
        <v/>
      </c>
    </row>
    <row r="272" spans="4:22" x14ac:dyDescent="0.25">
      <c r="D272" s="151" t="e">
        <f t="shared" si="12"/>
        <v>#N/A</v>
      </c>
      <c r="E272" s="151" t="str">
        <f>CONCATENATE("Hinweis ",COUNTIF($D$1:D271,D272)+1)</f>
        <v>Hinweis 19</v>
      </c>
      <c r="F272" s="151" t="str">
        <f ca="1">IFERROR(IF(OR(AND(G272="",H272=""),AND(G272=0,H272=0),AND(G272=CONCATENATE(D272,": "),H272=""),AND(G272=CONCATENATE(D272,": "),H272=0)),"",MAX(F$1:F271)+1),"")</f>
        <v/>
      </c>
      <c r="G272" s="151" t="str">
        <f ca="1">IFERROR(CONCATENATE($D272,": ",INDIRECT(ADDRESS(COUNTIF($D$1:$D272,$D272)+3,COLUMN($AC271),4,1,$D272))),"")</f>
        <v/>
      </c>
      <c r="H272" s="151" t="str">
        <f ca="1">IFERROR(INDIRECT(ADDRESS(COUNTIF($D$1:$D272,$D272)+3,COLUMN($AD271),4,1,$D272)),"")</f>
        <v/>
      </c>
      <c r="I272" s="151" t="str">
        <f>CONCATENATE("Abweichung ",COUNTIF($D$1:D271,D272)+1)</f>
        <v>Abweichung 19</v>
      </c>
      <c r="J272" s="151" t="str">
        <f ca="1">IFERROR(IF(OR(AND(K272="",L272=""),AND(K272=0,L272=0),AND(K272=CONCATENATE($D272,": "),L272=""),AND(K272=CONCATENATE($D272,": "),L272=0)),"",MAX(J$1:J271)+1),"")</f>
        <v/>
      </c>
      <c r="K272" s="151" t="str">
        <f ca="1">IFERROR(CONCATENATE($D272,": ",INDIRECT(ADDRESS(COUNTIF($D$1:$D272,$D272)+3,COLUMN($AF271),4,1,$D272))),"")</f>
        <v/>
      </c>
      <c r="L272" s="151" t="str">
        <f ca="1">IFERROR(INDIRECT(ADDRESS(COUNTIF($D$1:$D272,$D272)+3,COLUMN($AG271),4,1,$D272)),"")</f>
        <v/>
      </c>
      <c r="M272" s="151"/>
      <c r="N272" s="151"/>
      <c r="O272" s="151" t="str">
        <f t="shared" si="13"/>
        <v>Hinweis 19</v>
      </c>
      <c r="P272" s="151" t="str">
        <f ca="1">IFERROR(IF(OR(AND(Q272="",R272=""),AND(Q272=0,R272=0),AND(Q272=CONCATENATE($D272,": "),R272=""),AND(Q272=CONCATENATE($D272,": "),R272=0)),"",MAX(P$1:P271)+1),"")</f>
        <v/>
      </c>
      <c r="Q272" s="151" t="str">
        <f ca="1">IFERROR(CONCATENATE($D272,": ",INDIRECT(ADDRESS(COUNTIF($D$1:$D272,$D272)+3,COLUMN($AI271),4,1,$D272))),"")</f>
        <v/>
      </c>
      <c r="R272" s="151" t="str">
        <f ca="1">IFERROR(INDIRECT(ADDRESS(COUNTIF($D$1:$D272,$D272)+3,COLUMN($AJ271),4,1,$D272)),"")</f>
        <v/>
      </c>
      <c r="S272" s="151" t="str">
        <f t="shared" si="14"/>
        <v>Abweichung 19</v>
      </c>
      <c r="T272" s="151" t="str">
        <f ca="1">IFERROR(IF(OR(AND(U272="",V272=""),AND(U272=0,V272=0),AND(U272=CONCATENATE($D272,": "),V272=""),AND(U272=CONCATENATE($D272,": "),V272=0)),"",MAX(T$1:T271)+1),"")</f>
        <v/>
      </c>
      <c r="U272" s="151" t="str">
        <f ca="1">IFERROR(CONCATENATE($D272,": ",INDIRECT(ADDRESS(COUNTIF($D$1:$D272,$D272)+3,COLUMN($AL271),4,1,$D272))),"")</f>
        <v/>
      </c>
      <c r="V272" s="151" t="str">
        <f ca="1">IFERROR(INDIRECT(ADDRESS(COUNTIF($D$1:$D272,$D272)+3,COLUMN($AM271),4,1,$D272)),"")</f>
        <v/>
      </c>
    </row>
    <row r="273" spans="4:22" x14ac:dyDescent="0.25">
      <c r="D273" s="151" t="e">
        <f t="shared" si="12"/>
        <v>#N/A</v>
      </c>
      <c r="E273" s="151" t="str">
        <f>CONCATENATE("Hinweis ",COUNTIF($D$1:D272,D273)+1)</f>
        <v>Hinweis 20</v>
      </c>
      <c r="F273" s="151" t="str">
        <f ca="1">IFERROR(IF(OR(AND(G273="",H273=""),AND(G273=0,H273=0),AND(G273=CONCATENATE(D273,": "),H273=""),AND(G273=CONCATENATE(D273,": "),H273=0)),"",MAX(F$1:F272)+1),"")</f>
        <v/>
      </c>
      <c r="G273" s="151" t="str">
        <f ca="1">IFERROR(CONCATENATE($D273,": ",INDIRECT(ADDRESS(COUNTIF($D$1:$D273,$D273)+3,COLUMN($AC272),4,1,$D273))),"")</f>
        <v/>
      </c>
      <c r="H273" s="151" t="str">
        <f ca="1">IFERROR(INDIRECT(ADDRESS(COUNTIF($D$1:$D273,$D273)+3,COLUMN($AD272),4,1,$D273)),"")</f>
        <v/>
      </c>
      <c r="I273" s="151" t="str">
        <f>CONCATENATE("Abweichung ",COUNTIF($D$1:D272,D273)+1)</f>
        <v>Abweichung 20</v>
      </c>
      <c r="J273" s="151" t="str">
        <f ca="1">IFERROR(IF(OR(AND(K273="",L273=""),AND(K273=0,L273=0),AND(K273=CONCATENATE($D273,": "),L273=""),AND(K273=CONCATENATE($D273,": "),L273=0)),"",MAX(J$1:J272)+1),"")</f>
        <v/>
      </c>
      <c r="K273" s="151" t="str">
        <f ca="1">IFERROR(CONCATENATE($D273,": ",INDIRECT(ADDRESS(COUNTIF($D$1:$D273,$D273)+3,COLUMN($AF272),4,1,$D273))),"")</f>
        <v/>
      </c>
      <c r="L273" s="151" t="str">
        <f ca="1">IFERROR(INDIRECT(ADDRESS(COUNTIF($D$1:$D273,$D273)+3,COLUMN($AG272),4,1,$D273)),"")</f>
        <v/>
      </c>
      <c r="M273" s="151"/>
      <c r="N273" s="151"/>
      <c r="O273" s="151" t="str">
        <f t="shared" si="13"/>
        <v>Hinweis 20</v>
      </c>
      <c r="P273" s="151" t="str">
        <f ca="1">IFERROR(IF(OR(AND(Q273="",R273=""),AND(Q273=0,R273=0),AND(Q273=CONCATENATE($D273,": "),R273=""),AND(Q273=CONCATENATE($D273,": "),R273=0)),"",MAX(P$1:P272)+1),"")</f>
        <v/>
      </c>
      <c r="Q273" s="151" t="str">
        <f ca="1">IFERROR(CONCATENATE($D273,": ",INDIRECT(ADDRESS(COUNTIF($D$1:$D273,$D273)+3,COLUMN($AI272),4,1,$D273))),"")</f>
        <v/>
      </c>
      <c r="R273" s="151" t="str">
        <f ca="1">IFERROR(INDIRECT(ADDRESS(COUNTIF($D$1:$D273,$D273)+3,COLUMN($AJ272),4,1,$D273)),"")</f>
        <v/>
      </c>
      <c r="S273" s="151" t="str">
        <f t="shared" si="14"/>
        <v>Abweichung 20</v>
      </c>
      <c r="T273" s="151" t="str">
        <f ca="1">IFERROR(IF(OR(AND(U273="",V273=""),AND(U273=0,V273=0),AND(U273=CONCATENATE($D273,": "),V273=""),AND(U273=CONCATENATE($D273,": "),V273=0)),"",MAX(T$1:T272)+1),"")</f>
        <v/>
      </c>
      <c r="U273" s="151" t="str">
        <f ca="1">IFERROR(CONCATENATE($D273,": ",INDIRECT(ADDRESS(COUNTIF($D$1:$D273,$D273)+3,COLUMN($AL272),4,1,$D273))),"")</f>
        <v/>
      </c>
      <c r="V273" s="151" t="str">
        <f ca="1">IFERROR(INDIRECT(ADDRESS(COUNTIF($D$1:$D273,$D273)+3,COLUMN($AM272),4,1,$D273)),"")</f>
        <v/>
      </c>
    </row>
    <row r="274" spans="4:22" x14ac:dyDescent="0.25">
      <c r="D274" s="151" t="e">
        <f t="shared" si="12"/>
        <v>#N/A</v>
      </c>
      <c r="E274" s="151" t="str">
        <f>CONCATENATE("Hinweis ",COUNTIF($D$1:D273,D274)+1)</f>
        <v>Hinweis 21</v>
      </c>
      <c r="F274" s="151" t="str">
        <f ca="1">IFERROR(IF(OR(AND(G274="",H274=""),AND(G274=0,H274=0),AND(G274=CONCATENATE(D274,": "),H274=""),AND(G274=CONCATENATE(D274,": "),H274=0)),"",MAX(F$1:F273)+1),"")</f>
        <v/>
      </c>
      <c r="G274" s="151" t="str">
        <f ca="1">IFERROR(CONCATENATE($D274,": ",INDIRECT(ADDRESS(COUNTIF($D$1:$D274,$D274)+3,COLUMN($AC273),4,1,$D274))),"")</f>
        <v/>
      </c>
      <c r="H274" s="151" t="str">
        <f ca="1">IFERROR(INDIRECT(ADDRESS(COUNTIF($D$1:$D274,$D274)+3,COLUMN($AD273),4,1,$D274)),"")</f>
        <v/>
      </c>
      <c r="I274" s="151" t="str">
        <f>CONCATENATE("Abweichung ",COUNTIF($D$1:D273,D274)+1)</f>
        <v>Abweichung 21</v>
      </c>
      <c r="J274" s="151" t="str">
        <f ca="1">IFERROR(IF(OR(AND(K274="",L274=""),AND(K274=0,L274=0),AND(K274=CONCATENATE($D274,": "),L274=""),AND(K274=CONCATENATE($D274,": "),L274=0)),"",MAX(J$1:J273)+1),"")</f>
        <v/>
      </c>
      <c r="K274" s="151" t="str">
        <f ca="1">IFERROR(CONCATENATE($D274,": ",INDIRECT(ADDRESS(COUNTIF($D$1:$D274,$D274)+3,COLUMN($AF273),4,1,$D274))),"")</f>
        <v/>
      </c>
      <c r="L274" s="151" t="str">
        <f ca="1">IFERROR(INDIRECT(ADDRESS(COUNTIF($D$1:$D274,$D274)+3,COLUMN($AG273),4,1,$D274)),"")</f>
        <v/>
      </c>
      <c r="M274" s="151"/>
      <c r="N274" s="151"/>
      <c r="O274" s="151" t="str">
        <f t="shared" si="13"/>
        <v>Hinweis 21</v>
      </c>
      <c r="P274" s="151" t="str">
        <f ca="1">IFERROR(IF(OR(AND(Q274="",R274=""),AND(Q274=0,R274=0),AND(Q274=CONCATENATE($D274,": "),R274=""),AND(Q274=CONCATENATE($D274,": "),R274=0)),"",MAX(P$1:P273)+1),"")</f>
        <v/>
      </c>
      <c r="Q274" s="151" t="str">
        <f ca="1">IFERROR(CONCATENATE($D274,": ",INDIRECT(ADDRESS(COUNTIF($D$1:$D274,$D274)+3,COLUMN($AI273),4,1,$D274))),"")</f>
        <v/>
      </c>
      <c r="R274" s="151" t="str">
        <f ca="1">IFERROR(INDIRECT(ADDRESS(COUNTIF($D$1:$D274,$D274)+3,COLUMN($AJ273),4,1,$D274)),"")</f>
        <v/>
      </c>
      <c r="S274" s="151" t="str">
        <f t="shared" si="14"/>
        <v>Abweichung 21</v>
      </c>
      <c r="T274" s="151" t="str">
        <f ca="1">IFERROR(IF(OR(AND(U274="",V274=""),AND(U274=0,V274=0),AND(U274=CONCATENATE($D274,": "),V274=""),AND(U274=CONCATENATE($D274,": "),V274=0)),"",MAX(T$1:T273)+1),"")</f>
        <v/>
      </c>
      <c r="U274" s="151" t="str">
        <f ca="1">IFERROR(CONCATENATE($D274,": ",INDIRECT(ADDRESS(COUNTIF($D$1:$D274,$D274)+3,COLUMN($AL273),4,1,$D274))),"")</f>
        <v/>
      </c>
      <c r="V274" s="151" t="str">
        <f ca="1">IFERROR(INDIRECT(ADDRESS(COUNTIF($D$1:$D274,$D274)+3,COLUMN($AM273),4,1,$D274)),"")</f>
        <v/>
      </c>
    </row>
    <row r="275" spans="4:22" x14ac:dyDescent="0.25">
      <c r="D275" s="151" t="e">
        <f t="shared" si="12"/>
        <v>#N/A</v>
      </c>
      <c r="E275" s="151" t="str">
        <f>CONCATENATE("Hinweis ",COUNTIF($D$1:D274,D275)+1)</f>
        <v>Hinweis 22</v>
      </c>
      <c r="F275" s="151" t="str">
        <f ca="1">IFERROR(IF(OR(AND(G275="",H275=""),AND(G275=0,H275=0),AND(G275=CONCATENATE(D275,": "),H275=""),AND(G275=CONCATENATE(D275,": "),H275=0)),"",MAX(F$1:F274)+1),"")</f>
        <v/>
      </c>
      <c r="G275" s="151" t="str">
        <f ca="1">IFERROR(CONCATENATE($D275,": ",INDIRECT(ADDRESS(COUNTIF($D$1:$D275,$D275)+3,COLUMN($AC274),4,1,$D275))),"")</f>
        <v/>
      </c>
      <c r="H275" s="151" t="str">
        <f ca="1">IFERROR(INDIRECT(ADDRESS(COUNTIF($D$1:$D275,$D275)+3,COLUMN($AD274),4,1,$D275)),"")</f>
        <v/>
      </c>
      <c r="I275" s="151" t="str">
        <f>CONCATENATE("Abweichung ",COUNTIF($D$1:D274,D275)+1)</f>
        <v>Abweichung 22</v>
      </c>
      <c r="J275" s="151" t="str">
        <f ca="1">IFERROR(IF(OR(AND(K275="",L275=""),AND(K275=0,L275=0),AND(K275=CONCATENATE($D275,": "),L275=""),AND(K275=CONCATENATE($D275,": "),L275=0)),"",MAX(J$1:J274)+1),"")</f>
        <v/>
      </c>
      <c r="K275" s="151" t="str">
        <f ca="1">IFERROR(CONCATENATE($D275,": ",INDIRECT(ADDRESS(COUNTIF($D$1:$D275,$D275)+3,COLUMN($AF274),4,1,$D275))),"")</f>
        <v/>
      </c>
      <c r="L275" s="151" t="str">
        <f ca="1">IFERROR(INDIRECT(ADDRESS(COUNTIF($D$1:$D275,$D275)+3,COLUMN($AG274),4,1,$D275)),"")</f>
        <v/>
      </c>
      <c r="M275" s="151"/>
      <c r="N275" s="151"/>
      <c r="O275" s="151" t="str">
        <f t="shared" si="13"/>
        <v>Hinweis 22</v>
      </c>
      <c r="P275" s="151" t="str">
        <f ca="1">IFERROR(IF(OR(AND(Q275="",R275=""),AND(Q275=0,R275=0),AND(Q275=CONCATENATE($D275,": "),R275=""),AND(Q275=CONCATENATE($D275,": "),R275=0)),"",MAX(P$1:P274)+1),"")</f>
        <v/>
      </c>
      <c r="Q275" s="151" t="str">
        <f ca="1">IFERROR(CONCATENATE($D275,": ",INDIRECT(ADDRESS(COUNTIF($D$1:$D275,$D275)+3,COLUMN($AI274),4,1,$D275))),"")</f>
        <v/>
      </c>
      <c r="R275" s="151" t="str">
        <f ca="1">IFERROR(INDIRECT(ADDRESS(COUNTIF($D$1:$D275,$D275)+3,COLUMN($AJ274),4,1,$D275)),"")</f>
        <v/>
      </c>
      <c r="S275" s="151" t="str">
        <f t="shared" si="14"/>
        <v>Abweichung 22</v>
      </c>
      <c r="T275" s="151" t="str">
        <f ca="1">IFERROR(IF(OR(AND(U275="",V275=""),AND(U275=0,V275=0),AND(U275=CONCATENATE($D275,": "),V275=""),AND(U275=CONCATENATE($D275,": "),V275=0)),"",MAX(T$1:T274)+1),"")</f>
        <v/>
      </c>
      <c r="U275" s="151" t="str">
        <f ca="1">IFERROR(CONCATENATE($D275,": ",INDIRECT(ADDRESS(COUNTIF($D$1:$D275,$D275)+3,COLUMN($AL274),4,1,$D275))),"")</f>
        <v/>
      </c>
      <c r="V275" s="151" t="str">
        <f ca="1">IFERROR(INDIRECT(ADDRESS(COUNTIF($D$1:$D275,$D275)+3,COLUMN($AM274),4,1,$D275)),"")</f>
        <v/>
      </c>
    </row>
    <row r="276" spans="4:22" x14ac:dyDescent="0.25">
      <c r="D276" s="151" t="e">
        <f t="shared" si="12"/>
        <v>#N/A</v>
      </c>
      <c r="E276" s="151" t="str">
        <f>CONCATENATE("Hinweis ",COUNTIF($D$1:D275,D276)+1)</f>
        <v>Hinweis 23</v>
      </c>
      <c r="F276" s="151" t="str">
        <f ca="1">IFERROR(IF(OR(AND(G276="",H276=""),AND(G276=0,H276=0),AND(G276=CONCATENATE(D276,": "),H276=""),AND(G276=CONCATENATE(D276,": "),H276=0)),"",MAX(F$1:F275)+1),"")</f>
        <v/>
      </c>
      <c r="G276" s="151" t="str">
        <f ca="1">IFERROR(CONCATENATE($D276,": ",INDIRECT(ADDRESS(COUNTIF($D$1:$D276,$D276)+3,COLUMN($AC275),4,1,$D276))),"")</f>
        <v/>
      </c>
      <c r="H276" s="151" t="str">
        <f ca="1">IFERROR(INDIRECT(ADDRESS(COUNTIF($D$1:$D276,$D276)+3,COLUMN($AD275),4,1,$D276)),"")</f>
        <v/>
      </c>
      <c r="I276" s="151" t="str">
        <f>CONCATENATE("Abweichung ",COUNTIF($D$1:D275,D276)+1)</f>
        <v>Abweichung 23</v>
      </c>
      <c r="J276" s="151" t="str">
        <f ca="1">IFERROR(IF(OR(AND(K276="",L276=""),AND(K276=0,L276=0),AND(K276=CONCATENATE($D276,": "),L276=""),AND(K276=CONCATENATE($D276,": "),L276=0)),"",MAX(J$1:J275)+1),"")</f>
        <v/>
      </c>
      <c r="K276" s="151" t="str">
        <f ca="1">IFERROR(CONCATENATE($D276,": ",INDIRECT(ADDRESS(COUNTIF($D$1:$D276,$D276)+3,COLUMN($AF275),4,1,$D276))),"")</f>
        <v/>
      </c>
      <c r="L276" s="151" t="str">
        <f ca="1">IFERROR(INDIRECT(ADDRESS(COUNTIF($D$1:$D276,$D276)+3,COLUMN($AG275),4,1,$D276)),"")</f>
        <v/>
      </c>
      <c r="M276" s="151"/>
      <c r="N276" s="151"/>
      <c r="O276" s="151" t="str">
        <f t="shared" si="13"/>
        <v>Hinweis 23</v>
      </c>
      <c r="P276" s="151" t="str">
        <f ca="1">IFERROR(IF(OR(AND(Q276="",R276=""),AND(Q276=0,R276=0),AND(Q276=CONCATENATE($D276,": "),R276=""),AND(Q276=CONCATENATE($D276,": "),R276=0)),"",MAX(P$1:P275)+1),"")</f>
        <v/>
      </c>
      <c r="Q276" s="151" t="str">
        <f ca="1">IFERROR(CONCATENATE($D276,": ",INDIRECT(ADDRESS(COUNTIF($D$1:$D276,$D276)+3,COLUMN($AI275),4,1,$D276))),"")</f>
        <v/>
      </c>
      <c r="R276" s="151" t="str">
        <f ca="1">IFERROR(INDIRECT(ADDRESS(COUNTIF($D$1:$D276,$D276)+3,COLUMN($AJ275),4,1,$D276)),"")</f>
        <v/>
      </c>
      <c r="S276" s="151" t="str">
        <f t="shared" si="14"/>
        <v>Abweichung 23</v>
      </c>
      <c r="T276" s="151" t="str">
        <f ca="1">IFERROR(IF(OR(AND(U276="",V276=""),AND(U276=0,V276=0),AND(U276=CONCATENATE($D276,": "),V276=""),AND(U276=CONCATENATE($D276,": "),V276=0)),"",MAX(T$1:T275)+1),"")</f>
        <v/>
      </c>
      <c r="U276" s="151" t="str">
        <f ca="1">IFERROR(CONCATENATE($D276,": ",INDIRECT(ADDRESS(COUNTIF($D$1:$D276,$D276)+3,COLUMN($AL275),4,1,$D276))),"")</f>
        <v/>
      </c>
      <c r="V276" s="151" t="str">
        <f ca="1">IFERROR(INDIRECT(ADDRESS(COUNTIF($D$1:$D276,$D276)+3,COLUMN($AM275),4,1,$D276)),"")</f>
        <v/>
      </c>
    </row>
    <row r="277" spans="4:22" x14ac:dyDescent="0.25">
      <c r="D277" s="151" t="e">
        <f t="shared" si="12"/>
        <v>#N/A</v>
      </c>
      <c r="E277" s="151" t="str">
        <f>CONCATENATE("Hinweis ",COUNTIF($D$1:D276,D277)+1)</f>
        <v>Hinweis 24</v>
      </c>
      <c r="F277" s="151" t="str">
        <f ca="1">IFERROR(IF(OR(AND(G277="",H277=""),AND(G277=0,H277=0),AND(G277=CONCATENATE(D277,": "),H277=""),AND(G277=CONCATENATE(D277,": "),H277=0)),"",MAX(F$1:F276)+1),"")</f>
        <v/>
      </c>
      <c r="G277" s="151" t="str">
        <f ca="1">IFERROR(CONCATENATE($D277,": ",INDIRECT(ADDRESS(COUNTIF($D$1:$D277,$D277)+3,COLUMN($AC276),4,1,$D277))),"")</f>
        <v/>
      </c>
      <c r="H277" s="151" t="str">
        <f ca="1">IFERROR(INDIRECT(ADDRESS(COUNTIF($D$1:$D277,$D277)+3,COLUMN($AD276),4,1,$D277)),"")</f>
        <v/>
      </c>
      <c r="I277" s="151" t="str">
        <f>CONCATENATE("Abweichung ",COUNTIF($D$1:D276,D277)+1)</f>
        <v>Abweichung 24</v>
      </c>
      <c r="J277" s="151" t="str">
        <f ca="1">IFERROR(IF(OR(AND(K277="",L277=""),AND(K277=0,L277=0),AND(K277=CONCATENATE($D277,": "),L277=""),AND(K277=CONCATENATE($D277,": "),L277=0)),"",MAX(J$1:J276)+1),"")</f>
        <v/>
      </c>
      <c r="K277" s="151" t="str">
        <f ca="1">IFERROR(CONCATENATE($D277,": ",INDIRECT(ADDRESS(COUNTIF($D$1:$D277,$D277)+3,COLUMN($AF276),4,1,$D277))),"")</f>
        <v/>
      </c>
      <c r="L277" s="151" t="str">
        <f ca="1">IFERROR(INDIRECT(ADDRESS(COUNTIF($D$1:$D277,$D277)+3,COLUMN($AG276),4,1,$D277)),"")</f>
        <v/>
      </c>
      <c r="M277" s="151"/>
      <c r="N277" s="151"/>
      <c r="O277" s="151" t="str">
        <f t="shared" si="13"/>
        <v>Hinweis 24</v>
      </c>
      <c r="P277" s="151" t="str">
        <f ca="1">IFERROR(IF(OR(AND(Q277="",R277=""),AND(Q277=0,R277=0),AND(Q277=CONCATENATE($D277,": "),R277=""),AND(Q277=CONCATENATE($D277,": "),R277=0)),"",MAX(P$1:P276)+1),"")</f>
        <v/>
      </c>
      <c r="Q277" s="151" t="str">
        <f ca="1">IFERROR(CONCATENATE($D277,": ",INDIRECT(ADDRESS(COUNTIF($D$1:$D277,$D277)+3,COLUMN($AI276),4,1,$D277))),"")</f>
        <v/>
      </c>
      <c r="R277" s="151" t="str">
        <f ca="1">IFERROR(INDIRECT(ADDRESS(COUNTIF($D$1:$D277,$D277)+3,COLUMN($AJ276),4,1,$D277)),"")</f>
        <v/>
      </c>
      <c r="S277" s="151" t="str">
        <f t="shared" si="14"/>
        <v>Abweichung 24</v>
      </c>
      <c r="T277" s="151" t="str">
        <f ca="1">IFERROR(IF(OR(AND(U277="",V277=""),AND(U277=0,V277=0),AND(U277=CONCATENATE($D277,": "),V277=""),AND(U277=CONCATENATE($D277,": "),V277=0)),"",MAX(T$1:T276)+1),"")</f>
        <v/>
      </c>
      <c r="U277" s="151" t="str">
        <f ca="1">IFERROR(CONCATENATE($D277,": ",INDIRECT(ADDRESS(COUNTIF($D$1:$D277,$D277)+3,COLUMN($AL276),4,1,$D277))),"")</f>
        <v/>
      </c>
      <c r="V277" s="151" t="str">
        <f ca="1">IFERROR(INDIRECT(ADDRESS(COUNTIF($D$1:$D277,$D277)+3,COLUMN($AM276),4,1,$D277)),"")</f>
        <v/>
      </c>
    </row>
    <row r="278" spans="4:22" x14ac:dyDescent="0.25">
      <c r="D278" s="151" t="e">
        <f t="shared" si="12"/>
        <v>#N/A</v>
      </c>
      <c r="E278" s="151" t="str">
        <f>CONCATENATE("Hinweis ",COUNTIF($D$1:D277,D278)+1)</f>
        <v>Hinweis 25</v>
      </c>
      <c r="F278" s="151" t="str">
        <f ca="1">IFERROR(IF(OR(AND(G278="",H278=""),AND(G278=0,H278=0),AND(G278=CONCATENATE(D278,": "),H278=""),AND(G278=CONCATENATE(D278,": "),H278=0)),"",MAX(F$1:F277)+1),"")</f>
        <v/>
      </c>
      <c r="G278" s="151" t="str">
        <f ca="1">IFERROR(CONCATENATE($D278,": ",INDIRECT(ADDRESS(COUNTIF($D$1:$D278,$D278)+3,COLUMN($AC277),4,1,$D278))),"")</f>
        <v/>
      </c>
      <c r="H278" s="151" t="str">
        <f ca="1">IFERROR(INDIRECT(ADDRESS(COUNTIF($D$1:$D278,$D278)+3,COLUMN($AD277),4,1,$D278)),"")</f>
        <v/>
      </c>
      <c r="I278" s="151" t="str">
        <f>CONCATENATE("Abweichung ",COUNTIF($D$1:D277,D278)+1)</f>
        <v>Abweichung 25</v>
      </c>
      <c r="J278" s="151" t="str">
        <f ca="1">IFERROR(IF(OR(AND(K278="",L278=""),AND(K278=0,L278=0),AND(K278=CONCATENATE($D278,": "),L278=""),AND(K278=CONCATENATE($D278,": "),L278=0)),"",MAX(J$1:J277)+1),"")</f>
        <v/>
      </c>
      <c r="K278" s="151" t="str">
        <f ca="1">IFERROR(CONCATENATE($D278,": ",INDIRECT(ADDRESS(COUNTIF($D$1:$D278,$D278)+3,COLUMN($AF277),4,1,$D278))),"")</f>
        <v/>
      </c>
      <c r="L278" s="151" t="str">
        <f ca="1">IFERROR(INDIRECT(ADDRESS(COUNTIF($D$1:$D278,$D278)+3,COLUMN($AG277),4,1,$D278)),"")</f>
        <v/>
      </c>
      <c r="M278" s="151"/>
      <c r="N278" s="151"/>
      <c r="O278" s="151" t="str">
        <f t="shared" si="13"/>
        <v>Hinweis 25</v>
      </c>
      <c r="P278" s="151" t="str">
        <f ca="1">IFERROR(IF(OR(AND(Q278="",R278=""),AND(Q278=0,R278=0),AND(Q278=CONCATENATE($D278,": "),R278=""),AND(Q278=CONCATENATE($D278,": "),R278=0)),"",MAX(P$1:P277)+1),"")</f>
        <v/>
      </c>
      <c r="Q278" s="151" t="str">
        <f ca="1">IFERROR(CONCATENATE($D278,": ",INDIRECT(ADDRESS(COUNTIF($D$1:$D278,$D278)+3,COLUMN($AI277),4,1,$D278))),"")</f>
        <v/>
      </c>
      <c r="R278" s="151" t="str">
        <f ca="1">IFERROR(INDIRECT(ADDRESS(COUNTIF($D$1:$D278,$D278)+3,COLUMN($AJ277),4,1,$D278)),"")</f>
        <v/>
      </c>
      <c r="S278" s="151" t="str">
        <f t="shared" si="14"/>
        <v>Abweichung 25</v>
      </c>
      <c r="T278" s="151" t="str">
        <f ca="1">IFERROR(IF(OR(AND(U278="",V278=""),AND(U278=0,V278=0),AND(U278=CONCATENATE($D278,": "),V278=""),AND(U278=CONCATENATE($D278,": "),V278=0)),"",MAX(T$1:T277)+1),"")</f>
        <v/>
      </c>
      <c r="U278" s="151" t="str">
        <f ca="1">IFERROR(CONCATENATE($D278,": ",INDIRECT(ADDRESS(COUNTIF($D$1:$D278,$D278)+3,COLUMN($AL277),4,1,$D278))),"")</f>
        <v/>
      </c>
      <c r="V278" s="151" t="str">
        <f ca="1">IFERROR(INDIRECT(ADDRESS(COUNTIF($D$1:$D278,$D278)+3,COLUMN($AM277),4,1,$D278)),"")</f>
        <v/>
      </c>
    </row>
    <row r="279" spans="4:22" x14ac:dyDescent="0.25">
      <c r="D279" s="151" t="e">
        <f t="shared" si="12"/>
        <v>#N/A</v>
      </c>
      <c r="E279" s="151" t="str">
        <f>CONCATENATE("Hinweis ",COUNTIF($D$1:D278,D279)+1)</f>
        <v>Hinweis 26</v>
      </c>
      <c r="F279" s="151" t="str">
        <f ca="1">IFERROR(IF(OR(AND(G279="",H279=""),AND(G279=0,H279=0),AND(G279=CONCATENATE(D279,": "),H279=""),AND(G279=CONCATENATE(D279,": "),H279=0)),"",MAX(F$1:F278)+1),"")</f>
        <v/>
      </c>
      <c r="G279" s="151" t="str">
        <f ca="1">IFERROR(CONCATENATE($D279,": ",INDIRECT(ADDRESS(COUNTIF($D$1:$D279,$D279)+3,COLUMN($AC278),4,1,$D279))),"")</f>
        <v/>
      </c>
      <c r="H279" s="151" t="str">
        <f ca="1">IFERROR(INDIRECT(ADDRESS(COUNTIF($D$1:$D279,$D279)+3,COLUMN($AD278),4,1,$D279)),"")</f>
        <v/>
      </c>
      <c r="I279" s="151" t="str">
        <f>CONCATENATE("Abweichung ",COUNTIF($D$1:D278,D279)+1)</f>
        <v>Abweichung 26</v>
      </c>
      <c r="J279" s="151" t="str">
        <f ca="1">IFERROR(IF(OR(AND(K279="",L279=""),AND(K279=0,L279=0),AND(K279=CONCATENATE($D279,": "),L279=""),AND(K279=CONCATENATE($D279,": "),L279=0)),"",MAX(J$1:J278)+1),"")</f>
        <v/>
      </c>
      <c r="K279" s="151" t="str">
        <f ca="1">IFERROR(CONCATENATE($D279,": ",INDIRECT(ADDRESS(COUNTIF($D$1:$D279,$D279)+3,COLUMN($AF278),4,1,$D279))),"")</f>
        <v/>
      </c>
      <c r="L279" s="151" t="str">
        <f ca="1">IFERROR(INDIRECT(ADDRESS(COUNTIF($D$1:$D279,$D279)+3,COLUMN($AG278),4,1,$D279)),"")</f>
        <v/>
      </c>
      <c r="M279" s="151"/>
      <c r="N279" s="151"/>
      <c r="O279" s="151" t="str">
        <f t="shared" si="13"/>
        <v>Hinweis 26</v>
      </c>
      <c r="P279" s="151" t="str">
        <f ca="1">IFERROR(IF(OR(AND(Q279="",R279=""),AND(Q279=0,R279=0),AND(Q279=CONCATENATE($D279,": "),R279=""),AND(Q279=CONCATENATE($D279,": "),R279=0)),"",MAX(P$1:P278)+1),"")</f>
        <v/>
      </c>
      <c r="Q279" s="151" t="str">
        <f ca="1">IFERROR(CONCATENATE($D279,": ",INDIRECT(ADDRESS(COUNTIF($D$1:$D279,$D279)+3,COLUMN($AI278),4,1,$D279))),"")</f>
        <v/>
      </c>
      <c r="R279" s="151" t="str">
        <f ca="1">IFERROR(INDIRECT(ADDRESS(COUNTIF($D$1:$D279,$D279)+3,COLUMN($AJ278),4,1,$D279)),"")</f>
        <v/>
      </c>
      <c r="S279" s="151" t="str">
        <f t="shared" si="14"/>
        <v>Abweichung 26</v>
      </c>
      <c r="T279" s="151" t="str">
        <f ca="1">IFERROR(IF(OR(AND(U279="",V279=""),AND(U279=0,V279=0),AND(U279=CONCATENATE($D279,": "),V279=""),AND(U279=CONCATENATE($D279,": "),V279=0)),"",MAX(T$1:T278)+1),"")</f>
        <v/>
      </c>
      <c r="U279" s="151" t="str">
        <f ca="1">IFERROR(CONCATENATE($D279,": ",INDIRECT(ADDRESS(COUNTIF($D$1:$D279,$D279)+3,COLUMN($AL278),4,1,$D279))),"")</f>
        <v/>
      </c>
      <c r="V279" s="151" t="str">
        <f ca="1">IFERROR(INDIRECT(ADDRESS(COUNTIF($D$1:$D279,$D279)+3,COLUMN($AM278),4,1,$D279)),"")</f>
        <v/>
      </c>
    </row>
    <row r="280" spans="4:22" x14ac:dyDescent="0.25">
      <c r="D280" s="151" t="e">
        <f t="shared" si="12"/>
        <v>#N/A</v>
      </c>
      <c r="E280" s="151" t="str">
        <f>CONCATENATE("Hinweis ",COUNTIF($D$1:D279,D280)+1)</f>
        <v>Hinweis 27</v>
      </c>
      <c r="F280" s="151" t="str">
        <f ca="1">IFERROR(IF(OR(AND(G280="",H280=""),AND(G280=0,H280=0),AND(G280=CONCATENATE(D280,": "),H280=""),AND(G280=CONCATENATE(D280,": "),H280=0)),"",MAX(F$1:F279)+1),"")</f>
        <v/>
      </c>
      <c r="G280" s="151" t="str">
        <f ca="1">IFERROR(CONCATENATE($D280,": ",INDIRECT(ADDRESS(COUNTIF($D$1:$D280,$D280)+3,COLUMN($AC279),4,1,$D280))),"")</f>
        <v/>
      </c>
      <c r="H280" s="151" t="str">
        <f ca="1">IFERROR(INDIRECT(ADDRESS(COUNTIF($D$1:$D280,$D280)+3,COLUMN($AD279),4,1,$D280)),"")</f>
        <v/>
      </c>
      <c r="I280" s="151" t="str">
        <f>CONCATENATE("Abweichung ",COUNTIF($D$1:D279,D280)+1)</f>
        <v>Abweichung 27</v>
      </c>
      <c r="J280" s="151" t="str">
        <f ca="1">IFERROR(IF(OR(AND(K280="",L280=""),AND(K280=0,L280=0),AND(K280=CONCATENATE($D280,": "),L280=""),AND(K280=CONCATENATE($D280,": "),L280=0)),"",MAX(J$1:J279)+1),"")</f>
        <v/>
      </c>
      <c r="K280" s="151" t="str">
        <f ca="1">IFERROR(CONCATENATE($D280,": ",INDIRECT(ADDRESS(COUNTIF($D$1:$D280,$D280)+3,COLUMN($AF279),4,1,$D280))),"")</f>
        <v/>
      </c>
      <c r="L280" s="151" t="str">
        <f ca="1">IFERROR(INDIRECT(ADDRESS(COUNTIF($D$1:$D280,$D280)+3,COLUMN($AG279),4,1,$D280)),"")</f>
        <v/>
      </c>
      <c r="M280" s="151"/>
      <c r="N280" s="151"/>
      <c r="O280" s="151" t="str">
        <f t="shared" si="13"/>
        <v>Hinweis 27</v>
      </c>
      <c r="P280" s="151" t="str">
        <f ca="1">IFERROR(IF(OR(AND(Q280="",R280=""),AND(Q280=0,R280=0),AND(Q280=CONCATENATE($D280,": "),R280=""),AND(Q280=CONCATENATE($D280,": "),R280=0)),"",MAX(P$1:P279)+1),"")</f>
        <v/>
      </c>
      <c r="Q280" s="151" t="str">
        <f ca="1">IFERROR(CONCATENATE($D280,": ",INDIRECT(ADDRESS(COUNTIF($D$1:$D280,$D280)+3,COLUMN($AI279),4,1,$D280))),"")</f>
        <v/>
      </c>
      <c r="R280" s="151" t="str">
        <f ca="1">IFERROR(INDIRECT(ADDRESS(COUNTIF($D$1:$D280,$D280)+3,COLUMN($AJ279),4,1,$D280)),"")</f>
        <v/>
      </c>
      <c r="S280" s="151" t="str">
        <f t="shared" si="14"/>
        <v>Abweichung 27</v>
      </c>
      <c r="T280" s="151" t="str">
        <f ca="1">IFERROR(IF(OR(AND(U280="",V280=""),AND(U280=0,V280=0),AND(U280=CONCATENATE($D280,": "),V280=""),AND(U280=CONCATENATE($D280,": "),V280=0)),"",MAX(T$1:T279)+1),"")</f>
        <v/>
      </c>
      <c r="U280" s="151" t="str">
        <f ca="1">IFERROR(CONCATENATE($D280,": ",INDIRECT(ADDRESS(COUNTIF($D$1:$D280,$D280)+3,COLUMN($AL279),4,1,$D280))),"")</f>
        <v/>
      </c>
      <c r="V280" s="151" t="str">
        <f ca="1">IFERROR(INDIRECT(ADDRESS(COUNTIF($D$1:$D280,$D280)+3,COLUMN($AM279),4,1,$D280)),"")</f>
        <v/>
      </c>
    </row>
    <row r="281" spans="4:22" x14ac:dyDescent="0.25">
      <c r="D281" s="151" t="e">
        <f t="shared" si="12"/>
        <v>#N/A</v>
      </c>
      <c r="E281" s="151" t="str">
        <f>CONCATENATE("Hinweis ",COUNTIF($D$1:D280,D281)+1)</f>
        <v>Hinweis 28</v>
      </c>
      <c r="F281" s="151" t="str">
        <f ca="1">IFERROR(IF(OR(AND(G281="",H281=""),AND(G281=0,H281=0),AND(G281=CONCATENATE(D281,": "),H281=""),AND(G281=CONCATENATE(D281,": "),H281=0)),"",MAX(F$1:F280)+1),"")</f>
        <v/>
      </c>
      <c r="G281" s="151" t="str">
        <f ca="1">IFERROR(CONCATENATE($D281,": ",INDIRECT(ADDRESS(COUNTIF($D$1:$D281,$D281)+3,COLUMN($AC280),4,1,$D281))),"")</f>
        <v/>
      </c>
      <c r="H281" s="151" t="str">
        <f ca="1">IFERROR(INDIRECT(ADDRESS(COUNTIF($D$1:$D281,$D281)+3,COLUMN($AD280),4,1,$D281)),"")</f>
        <v/>
      </c>
      <c r="I281" s="151" t="str">
        <f>CONCATENATE("Abweichung ",COUNTIF($D$1:D280,D281)+1)</f>
        <v>Abweichung 28</v>
      </c>
      <c r="J281" s="151" t="str">
        <f ca="1">IFERROR(IF(OR(AND(K281="",L281=""),AND(K281=0,L281=0),AND(K281=CONCATENATE($D281,": "),L281=""),AND(K281=CONCATENATE($D281,": "),L281=0)),"",MAX(J$1:J280)+1),"")</f>
        <v/>
      </c>
      <c r="K281" s="151" t="str">
        <f ca="1">IFERROR(CONCATENATE($D281,": ",INDIRECT(ADDRESS(COUNTIF($D$1:$D281,$D281)+3,COLUMN($AF280),4,1,$D281))),"")</f>
        <v/>
      </c>
      <c r="L281" s="151" t="str">
        <f ca="1">IFERROR(INDIRECT(ADDRESS(COUNTIF($D$1:$D281,$D281)+3,COLUMN($AG280),4,1,$D281)),"")</f>
        <v/>
      </c>
      <c r="M281" s="151"/>
      <c r="N281" s="151"/>
      <c r="O281" s="151" t="str">
        <f t="shared" si="13"/>
        <v>Hinweis 28</v>
      </c>
      <c r="P281" s="151" t="str">
        <f ca="1">IFERROR(IF(OR(AND(Q281="",R281=""),AND(Q281=0,R281=0),AND(Q281=CONCATENATE($D281,": "),R281=""),AND(Q281=CONCATENATE($D281,": "),R281=0)),"",MAX(P$1:P280)+1),"")</f>
        <v/>
      </c>
      <c r="Q281" s="151" t="str">
        <f ca="1">IFERROR(CONCATENATE($D281,": ",INDIRECT(ADDRESS(COUNTIF($D$1:$D281,$D281)+3,COLUMN($AI280),4,1,$D281))),"")</f>
        <v/>
      </c>
      <c r="R281" s="151" t="str">
        <f ca="1">IFERROR(INDIRECT(ADDRESS(COUNTIF($D$1:$D281,$D281)+3,COLUMN($AJ280),4,1,$D281)),"")</f>
        <v/>
      </c>
      <c r="S281" s="151" t="str">
        <f t="shared" si="14"/>
        <v>Abweichung 28</v>
      </c>
      <c r="T281" s="151" t="str">
        <f ca="1">IFERROR(IF(OR(AND(U281="",V281=""),AND(U281=0,V281=0),AND(U281=CONCATENATE($D281,": "),V281=""),AND(U281=CONCATENATE($D281,": "),V281=0)),"",MAX(T$1:T280)+1),"")</f>
        <v/>
      </c>
      <c r="U281" s="151" t="str">
        <f ca="1">IFERROR(CONCATENATE($D281,": ",INDIRECT(ADDRESS(COUNTIF($D$1:$D281,$D281)+3,COLUMN($AL280),4,1,$D281))),"")</f>
        <v/>
      </c>
      <c r="V281" s="151" t="str">
        <f ca="1">IFERROR(INDIRECT(ADDRESS(COUNTIF($D$1:$D281,$D281)+3,COLUMN($AM280),4,1,$D281)),"")</f>
        <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1"/>
  <dimension ref="A1:G17"/>
  <sheetViews>
    <sheetView workbookViewId="0">
      <selection activeCell="J22" sqref="J22"/>
    </sheetView>
  </sheetViews>
  <sheetFormatPr baseColWidth="10" defaultRowHeight="15" x14ac:dyDescent="0.25"/>
  <sheetData>
    <row r="1" spans="1:7" x14ac:dyDescent="0.25">
      <c r="A1" t="s">
        <v>70</v>
      </c>
      <c r="C1" t="s">
        <v>64</v>
      </c>
      <c r="E1" t="s">
        <v>65</v>
      </c>
      <c r="G1" s="346" t="s">
        <v>517</v>
      </c>
    </row>
    <row r="2" spans="1:7" ht="14.25" x14ac:dyDescent="0.45">
      <c r="A2" t="s">
        <v>71</v>
      </c>
      <c r="C2" t="s">
        <v>63</v>
      </c>
      <c r="E2" t="s">
        <v>66</v>
      </c>
      <c r="G2" s="347" t="str">
        <f>IF(OR('Allgemeine Angaben'!E28="1. Datenprüfung", 'Allgemeine Angaben'!E28="2. Datenprüfung"),"ausblenden","")</f>
        <v/>
      </c>
    </row>
    <row r="3" spans="1:7" x14ac:dyDescent="0.25">
      <c r="A3" t="s">
        <v>72</v>
      </c>
      <c r="E3" t="s">
        <v>62</v>
      </c>
    </row>
    <row r="4" spans="1:7" ht="14.25" x14ac:dyDescent="0.45"/>
    <row r="5" spans="1:7" ht="14.25" x14ac:dyDescent="0.45"/>
    <row r="6" spans="1:7" x14ac:dyDescent="0.25">
      <c r="A6" t="s">
        <v>366</v>
      </c>
    </row>
    <row r="7" spans="1:7" ht="14.25" x14ac:dyDescent="0.45">
      <c r="A7" t="s">
        <v>367</v>
      </c>
      <c r="E7" t="s">
        <v>92</v>
      </c>
    </row>
    <row r="8" spans="1:7" x14ac:dyDescent="0.25">
      <c r="A8" t="s">
        <v>368</v>
      </c>
      <c r="C8" t="s">
        <v>243</v>
      </c>
      <c r="E8" t="s">
        <v>93</v>
      </c>
    </row>
    <row r="9" spans="1:7" x14ac:dyDescent="0.25">
      <c r="A9" t="s">
        <v>369</v>
      </c>
      <c r="C9" t="s">
        <v>244</v>
      </c>
      <c r="E9" t="s">
        <v>94</v>
      </c>
    </row>
    <row r="10" spans="1:7" ht="14.25" x14ac:dyDescent="0.45">
      <c r="C10" t="s">
        <v>245</v>
      </c>
      <c r="E10" t="s">
        <v>95</v>
      </c>
    </row>
    <row r="11" spans="1:7" ht="14.25" x14ac:dyDescent="0.45">
      <c r="A11" t="s">
        <v>43</v>
      </c>
      <c r="C11" t="s">
        <v>72</v>
      </c>
    </row>
    <row r="12" spans="1:7" ht="14.25" x14ac:dyDescent="0.45">
      <c r="A12" t="s">
        <v>44</v>
      </c>
    </row>
    <row r="13" spans="1:7" ht="14.25" x14ac:dyDescent="0.45">
      <c r="A13" t="s">
        <v>45</v>
      </c>
    </row>
    <row r="14" spans="1:7" ht="14.25" x14ac:dyDescent="0.45">
      <c r="A14" t="s">
        <v>46</v>
      </c>
    </row>
    <row r="15" spans="1:7" ht="14.25" x14ac:dyDescent="0.45"/>
    <row r="16" spans="1:7" ht="14.25" x14ac:dyDescent="0.45"/>
    <row r="17" ht="14.25" x14ac:dyDescent="0.45"/>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L33"/>
  <sheetViews>
    <sheetView zoomScaleNormal="100" workbookViewId="0">
      <selection activeCell="D25" sqref="D25"/>
    </sheetView>
  </sheetViews>
  <sheetFormatPr baseColWidth="10" defaultColWidth="0" defaultRowHeight="15" customHeight="1" zeroHeight="1" x14ac:dyDescent="0.25"/>
  <cols>
    <col min="1" max="1" width="4.7109375" customWidth="1"/>
    <col min="2" max="2" width="11.42578125" style="1" customWidth="1"/>
    <col min="3" max="3" width="8.28515625" style="1" customWidth="1"/>
    <col min="4" max="11" width="11.42578125" customWidth="1"/>
    <col min="12" max="12" width="0" hidden="1" customWidth="1"/>
    <col min="13" max="16384" width="11.42578125" hidden="1"/>
  </cols>
  <sheetData>
    <row r="1" spans="1:11" ht="35.1" customHeight="1" x14ac:dyDescent="0.45">
      <c r="A1" s="38"/>
      <c r="D1" s="1"/>
      <c r="E1" s="1"/>
      <c r="F1" s="1"/>
      <c r="G1" s="1"/>
      <c r="H1" s="1"/>
      <c r="I1" s="1"/>
      <c r="J1" s="1"/>
      <c r="K1" s="1"/>
    </row>
    <row r="2" spans="1:11" ht="14.25" x14ac:dyDescent="0.45">
      <c r="A2" s="1"/>
      <c r="D2" s="1"/>
      <c r="E2" s="1"/>
      <c r="F2" s="1"/>
      <c r="G2" s="1"/>
      <c r="H2" s="1"/>
      <c r="I2" s="1"/>
      <c r="J2" s="1"/>
      <c r="K2" s="1"/>
    </row>
    <row r="3" spans="1:11" ht="14.25" x14ac:dyDescent="0.45">
      <c r="A3" s="1"/>
      <c r="D3" s="1"/>
      <c r="E3" s="1"/>
      <c r="F3" s="1"/>
      <c r="G3" s="1"/>
      <c r="H3" s="1"/>
      <c r="I3" s="1"/>
      <c r="J3" s="1"/>
      <c r="K3" s="1"/>
    </row>
    <row r="4" spans="1:11" ht="14.25" x14ac:dyDescent="0.45">
      <c r="A4" s="1"/>
      <c r="D4" s="1"/>
      <c r="E4" s="1"/>
      <c r="F4" s="1"/>
      <c r="G4" s="1"/>
      <c r="H4" s="1"/>
      <c r="I4" s="1"/>
      <c r="J4" s="1"/>
      <c r="K4" s="1"/>
    </row>
    <row r="5" spans="1:11" ht="14.25" x14ac:dyDescent="0.45">
      <c r="A5" s="1"/>
      <c r="D5" s="1"/>
      <c r="E5" s="1"/>
      <c r="F5" s="1"/>
      <c r="G5" s="1"/>
      <c r="H5" s="1"/>
      <c r="I5" s="1"/>
      <c r="J5" s="1"/>
      <c r="K5" s="1"/>
    </row>
    <row r="6" spans="1:11" ht="14.25" x14ac:dyDescent="0.45">
      <c r="A6" s="1"/>
      <c r="D6" s="1"/>
      <c r="E6" s="1"/>
      <c r="F6" s="1"/>
      <c r="G6" s="1"/>
      <c r="H6" s="1"/>
      <c r="I6" s="1"/>
      <c r="J6" s="1"/>
      <c r="K6" s="1"/>
    </row>
    <row r="7" spans="1:11" ht="14.25" x14ac:dyDescent="0.45">
      <c r="A7" s="1"/>
      <c r="D7" s="1"/>
      <c r="E7" s="1"/>
      <c r="F7" s="1"/>
      <c r="G7" s="1"/>
      <c r="H7" s="1"/>
      <c r="I7" s="1"/>
      <c r="J7" s="1"/>
      <c r="K7" s="1"/>
    </row>
    <row r="8" spans="1:11" ht="14.25" x14ac:dyDescent="0.45">
      <c r="A8" s="1"/>
      <c r="D8" s="1"/>
      <c r="E8" s="1"/>
      <c r="F8" s="1"/>
      <c r="G8" s="1"/>
      <c r="H8" s="1"/>
      <c r="I8" s="1"/>
      <c r="J8" s="1"/>
      <c r="K8" s="1"/>
    </row>
    <row r="9" spans="1:11" ht="14.25" x14ac:dyDescent="0.45">
      <c r="A9" s="1"/>
      <c r="D9" s="1"/>
      <c r="E9" s="1"/>
      <c r="F9" s="1"/>
      <c r="G9" s="1"/>
      <c r="H9" s="1"/>
      <c r="I9" s="1"/>
      <c r="J9" s="1"/>
      <c r="K9" s="1"/>
    </row>
    <row r="10" spans="1:11" x14ac:dyDescent="0.25">
      <c r="A10" s="1"/>
      <c r="D10" s="1"/>
      <c r="E10" s="1"/>
      <c r="F10" s="1"/>
      <c r="G10" s="1"/>
      <c r="H10" s="1"/>
      <c r="I10" s="1"/>
      <c r="J10" s="1"/>
      <c r="K10" s="1"/>
    </row>
    <row r="11" spans="1:11" ht="18.75" x14ac:dyDescent="0.3">
      <c r="A11" s="1"/>
      <c r="D11" s="5" t="s">
        <v>67</v>
      </c>
      <c r="E11" s="1"/>
      <c r="F11" s="1"/>
      <c r="G11" s="1"/>
      <c r="H11" s="1"/>
      <c r="I11" s="1"/>
      <c r="J11" s="1"/>
      <c r="K11" s="1"/>
    </row>
    <row r="12" spans="1:11" x14ac:dyDescent="0.25">
      <c r="A12" s="1"/>
      <c r="D12" s="1"/>
      <c r="E12" s="1"/>
      <c r="F12" s="1"/>
      <c r="G12" s="1"/>
      <c r="H12" s="1"/>
      <c r="I12" s="1"/>
      <c r="J12" s="1"/>
      <c r="K12" s="1"/>
    </row>
    <row r="13" spans="1:11" x14ac:dyDescent="0.25">
      <c r="A13" s="1"/>
      <c r="D13" s="3"/>
      <c r="E13" s="3" t="s">
        <v>464</v>
      </c>
      <c r="F13" s="1"/>
      <c r="G13" s="1"/>
      <c r="H13" s="1"/>
      <c r="I13" s="1"/>
      <c r="J13" s="1"/>
      <c r="K13" s="1"/>
    </row>
    <row r="14" spans="1:11" x14ac:dyDescent="0.25">
      <c r="A14" s="1"/>
      <c r="D14" s="20"/>
      <c r="E14" s="125" t="s">
        <v>52</v>
      </c>
      <c r="F14" s="125"/>
      <c r="G14" s="42"/>
      <c r="H14" s="1"/>
      <c r="I14" s="1"/>
      <c r="J14" s="1"/>
      <c r="K14" s="1"/>
    </row>
    <row r="15" spans="1:11" x14ac:dyDescent="0.25">
      <c r="A15" s="1"/>
      <c r="D15" s="20"/>
      <c r="E15" s="125" t="s">
        <v>73</v>
      </c>
      <c r="F15" s="125"/>
      <c r="G15" s="42"/>
      <c r="H15" s="1"/>
      <c r="I15" s="1"/>
      <c r="J15" s="1"/>
      <c r="K15" s="1"/>
    </row>
    <row r="16" spans="1:11" ht="15" customHeight="1" x14ac:dyDescent="0.25">
      <c r="A16" s="1"/>
      <c r="D16" s="20"/>
      <c r="E16" s="125" t="s">
        <v>0</v>
      </c>
      <c r="F16" s="125"/>
      <c r="G16" s="125"/>
      <c r="H16" s="1"/>
      <c r="I16" s="1"/>
      <c r="J16" s="1"/>
      <c r="K16" s="1"/>
    </row>
    <row r="17" spans="1:11" x14ac:dyDescent="0.25">
      <c r="A17" s="1"/>
      <c r="D17" s="20"/>
      <c r="E17" s="36" t="s">
        <v>74</v>
      </c>
      <c r="F17" s="125"/>
      <c r="G17" s="125"/>
      <c r="H17" s="1"/>
      <c r="I17" s="1"/>
      <c r="J17" s="1"/>
      <c r="K17" s="1"/>
    </row>
    <row r="18" spans="1:11" x14ac:dyDescent="0.25">
      <c r="A18" s="1"/>
      <c r="D18" s="20"/>
      <c r="E18" s="125" t="s">
        <v>1</v>
      </c>
      <c r="F18" s="125"/>
      <c r="G18" s="42"/>
      <c r="H18" s="1"/>
      <c r="I18" s="1"/>
      <c r="J18" s="1"/>
      <c r="K18" s="1"/>
    </row>
    <row r="19" spans="1:11" x14ac:dyDescent="0.25">
      <c r="A19" s="1"/>
      <c r="D19" s="20"/>
      <c r="E19" s="43" t="s">
        <v>8</v>
      </c>
      <c r="F19" s="43"/>
      <c r="G19" s="42"/>
      <c r="H19" s="1"/>
      <c r="I19" s="1"/>
      <c r="J19" s="1"/>
      <c r="K19" s="1"/>
    </row>
    <row r="20" spans="1:11" x14ac:dyDescent="0.25">
      <c r="A20" s="1"/>
      <c r="D20" s="20"/>
      <c r="E20" s="43" t="s">
        <v>9</v>
      </c>
      <c r="F20" s="42"/>
      <c r="G20" s="42"/>
      <c r="H20" s="1"/>
      <c r="I20" s="1"/>
      <c r="J20" s="1"/>
      <c r="K20" s="1"/>
    </row>
    <row r="21" spans="1:11" x14ac:dyDescent="0.25">
      <c r="A21" s="1"/>
      <c r="D21" s="20"/>
      <c r="E21" s="43" t="s">
        <v>42</v>
      </c>
      <c r="F21" s="42"/>
      <c r="G21" s="42"/>
      <c r="H21" s="1"/>
      <c r="I21" s="1"/>
      <c r="J21" s="1"/>
      <c r="K21" s="1"/>
    </row>
    <row r="22" spans="1:11" x14ac:dyDescent="0.25">
      <c r="A22" s="1"/>
      <c r="D22" s="20"/>
      <c r="E22" s="164" t="s">
        <v>219</v>
      </c>
      <c r="F22" s="164"/>
      <c r="G22" s="42"/>
      <c r="H22" s="1"/>
      <c r="I22" s="1"/>
      <c r="J22" s="1"/>
      <c r="K22" s="1"/>
    </row>
    <row r="23" spans="1:11" x14ac:dyDescent="0.25">
      <c r="A23" s="1"/>
      <c r="E23" s="1"/>
      <c r="F23" s="1"/>
      <c r="H23" s="1"/>
      <c r="I23" s="1"/>
      <c r="J23" s="1"/>
      <c r="K23" s="1"/>
    </row>
    <row r="24" spans="1:11" x14ac:dyDescent="0.25">
      <c r="A24" s="1"/>
      <c r="D24" s="1"/>
      <c r="E24" s="1"/>
      <c r="F24" s="1"/>
      <c r="G24" s="1"/>
      <c r="H24" s="1"/>
      <c r="I24" s="1"/>
      <c r="J24" s="1"/>
      <c r="K24" s="1"/>
    </row>
    <row r="25" spans="1:11" x14ac:dyDescent="0.25">
      <c r="A25" s="1"/>
      <c r="D25" s="36" t="s">
        <v>68</v>
      </c>
      <c r="E25" s="1"/>
      <c r="F25" s="1"/>
      <c r="G25" s="26"/>
      <c r="H25" s="1"/>
      <c r="I25" s="1"/>
      <c r="J25" s="349" t="s">
        <v>69</v>
      </c>
      <c r="K25" s="1"/>
    </row>
    <row r="26" spans="1:11" x14ac:dyDescent="0.25">
      <c r="A26" s="1"/>
      <c r="D26" s="1"/>
      <c r="E26" s="1"/>
      <c r="F26" s="1"/>
      <c r="G26" s="1"/>
      <c r="H26" s="1"/>
      <c r="I26" s="1"/>
      <c r="K26" s="1"/>
    </row>
    <row r="27" spans="1:11" x14ac:dyDescent="0.25">
      <c r="A27" s="1"/>
      <c r="D27" s="1"/>
      <c r="E27" s="1"/>
      <c r="F27" s="1"/>
      <c r="G27" s="1"/>
      <c r="H27" s="1"/>
      <c r="I27" s="1"/>
      <c r="J27" s="1"/>
      <c r="K27" s="1"/>
    </row>
    <row r="28" spans="1:11" ht="14.25" hidden="1" x14ac:dyDescent="0.45"/>
    <row r="29" spans="1:11" ht="14.25" hidden="1" x14ac:dyDescent="0.45"/>
    <row r="30" spans="1:11" ht="14.25" hidden="1" x14ac:dyDescent="0.45"/>
    <row r="31" spans="1:11" ht="14.25" hidden="1" x14ac:dyDescent="0.45"/>
    <row r="32" spans="1:11" ht="14.25" hidden="1" x14ac:dyDescent="0.45"/>
    <row r="33" ht="14.25" hidden="1" x14ac:dyDescent="0.45"/>
  </sheetData>
  <sheetProtection algorithmName="SHA-512" hashValue="TRtBhk/GTZNF5uV6g/99hV4HCRwcGPzeCg62CuKUERC6YeB7B/7V4I/Z1hBpduokxxe+d/LB8A5QjmdfQHQLyg==" saltValue="MCiPgaD06nK0W6H6po+vBQ==" spinCount="100000" sheet="1" selectLockedCells="1"/>
  <hyperlinks>
    <hyperlink ref="E18" location="'Allgemeine Angaben'!A1" display="Allgemeine Angaben" xr:uid="{00000000-0004-0000-0100-000000000000}"/>
    <hyperlink ref="E14" location="Deckblatt!A1" display="Deckblatt" xr:uid="{00000000-0004-0000-0100-000004000000}"/>
    <hyperlink ref="D25" location="Deckblatt!A1" display="← Zurück " xr:uid="{00000000-0004-0000-0100-000005000000}"/>
    <hyperlink ref="E16" location="'Ausfüllhinweise und Abkürzungen'!A1" display="Ausfüllhinweise und Abkürzungen" xr:uid="{00000000-0004-0000-0100-000006000000}"/>
    <hyperlink ref="E15" location="Inhalt!A1" display="Inhalt" xr:uid="{00000000-0004-0000-0100-000007000000}"/>
    <hyperlink ref="E17" location="'Übersicht Bearbeitungsstand'!A1" display="Übersicht Bearbeitungsstand" xr:uid="{00000000-0004-0000-0100-000008000000}"/>
    <hyperlink ref="J25" location="'Ausfüllhinweise und Abkürzungen'!A1" display="Weiter →" xr:uid="{00000000-0004-0000-0100-000009000000}"/>
    <hyperlink ref="E22:F22" location="'Fallzahlen Einrichtung'!A1" display="Fallzahlen Einrichtung" xr:uid="{00000000-0004-0000-0100-00000A000000}"/>
    <hyperlink ref="E19" location="LA!A1" display="LA" xr:uid="{03346C5E-A1DE-4B48-B4AE-8B7596278639}"/>
    <hyperlink ref="E20" location="SV!A1" display="SV" xr:uid="{3DF96702-6A89-4266-B373-CBDF84CBD44A}"/>
    <hyperlink ref="E21" location="Struktur!A1" display="Struktur" xr:uid="{C35F9FD3-7663-4EDD-A7D9-ECF2DF39851C}"/>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U52"/>
  <sheetViews>
    <sheetView zoomScale="96" zoomScaleNormal="96" workbookViewId="0"/>
  </sheetViews>
  <sheetFormatPr baseColWidth="10" defaultColWidth="0" defaultRowHeight="15" customHeight="1" zeroHeight="1" x14ac:dyDescent="0.25"/>
  <cols>
    <col min="1" max="1" width="4.7109375" style="1" customWidth="1"/>
    <col min="2" max="2" width="11.42578125" style="1" customWidth="1"/>
    <col min="3" max="3" width="8.28515625" customWidth="1"/>
    <col min="4" max="4" width="11.42578125" customWidth="1"/>
    <col min="5" max="5" width="102.7109375" customWidth="1"/>
    <col min="6" max="7" width="11.42578125" customWidth="1"/>
    <col min="8" max="8" width="15.5703125" style="1" hidden="1" customWidth="1"/>
    <col min="9" max="9" width="24.140625" style="1" hidden="1" customWidth="1"/>
    <col min="10" max="10" width="14" style="1" hidden="1" customWidth="1"/>
    <col min="11" max="11" width="14.140625" style="1" hidden="1" customWidth="1"/>
    <col min="12" max="21" width="0" style="1" hidden="1" customWidth="1"/>
    <col min="22" max="16384" width="11.42578125" hidden="1"/>
  </cols>
  <sheetData>
    <row r="1" spans="1:7" ht="35.1" customHeight="1" x14ac:dyDescent="0.45">
      <c r="A1" s="38"/>
      <c r="C1" s="38"/>
      <c r="D1" s="1"/>
      <c r="E1" s="1"/>
      <c r="F1" s="1"/>
      <c r="G1" s="1"/>
    </row>
    <row r="2" spans="1:7" ht="14.25" x14ac:dyDescent="0.45">
      <c r="C2" s="1"/>
      <c r="D2" s="1"/>
      <c r="E2" s="1"/>
      <c r="F2" s="1"/>
      <c r="G2" s="1"/>
    </row>
    <row r="3" spans="1:7" ht="14.25" x14ac:dyDescent="0.45">
      <c r="C3" s="1"/>
      <c r="D3" s="1"/>
      <c r="E3" s="1"/>
      <c r="F3" s="1"/>
      <c r="G3" s="1"/>
    </row>
    <row r="4" spans="1:7" ht="14.25" x14ac:dyDescent="0.45">
      <c r="C4" s="1"/>
      <c r="D4" s="1"/>
      <c r="E4" s="1"/>
      <c r="F4" s="1"/>
      <c r="G4" s="1"/>
    </row>
    <row r="5" spans="1:7" ht="14.25" x14ac:dyDescent="0.45">
      <c r="C5" s="1"/>
      <c r="D5" s="1"/>
      <c r="E5" s="1"/>
      <c r="F5" s="1"/>
      <c r="G5" s="1"/>
    </row>
    <row r="6" spans="1:7" ht="14.25" x14ac:dyDescent="0.45">
      <c r="C6" s="1"/>
      <c r="D6" s="1"/>
      <c r="E6" s="1"/>
      <c r="F6" s="1"/>
      <c r="G6" s="1"/>
    </row>
    <row r="7" spans="1:7" ht="14.25" x14ac:dyDescent="0.45">
      <c r="C7" s="1"/>
      <c r="D7" s="1"/>
      <c r="E7" s="1"/>
      <c r="F7" s="1"/>
      <c r="G7" s="1"/>
    </row>
    <row r="8" spans="1:7" ht="14.25" x14ac:dyDescent="0.45">
      <c r="C8" s="1"/>
      <c r="D8" s="1"/>
      <c r="E8" s="1"/>
      <c r="F8" s="1"/>
      <c r="G8" s="1"/>
    </row>
    <row r="9" spans="1:7" ht="14.25" x14ac:dyDescent="0.45">
      <c r="C9" s="1"/>
      <c r="D9" s="1"/>
      <c r="E9" s="1"/>
      <c r="F9" s="1"/>
      <c r="G9" s="1"/>
    </row>
    <row r="10" spans="1:7" ht="14.25" x14ac:dyDescent="0.45">
      <c r="C10" s="1"/>
      <c r="D10" s="1"/>
      <c r="E10" s="1"/>
      <c r="F10" s="1"/>
      <c r="G10" s="1"/>
    </row>
    <row r="11" spans="1:7" ht="15" customHeight="1" x14ac:dyDescent="0.3">
      <c r="C11" s="1"/>
      <c r="D11" s="5" t="s">
        <v>83</v>
      </c>
      <c r="E11" s="1"/>
      <c r="F11" s="1"/>
      <c r="G11" s="1"/>
    </row>
    <row r="12" spans="1:7" ht="15" customHeight="1" x14ac:dyDescent="0.45">
      <c r="C12" s="1"/>
      <c r="D12" s="1"/>
      <c r="E12" s="1"/>
      <c r="F12" s="1"/>
      <c r="G12" s="1"/>
    </row>
    <row r="13" spans="1:7" x14ac:dyDescent="0.25">
      <c r="C13" s="1"/>
      <c r="D13" s="126" t="s">
        <v>47</v>
      </c>
      <c r="E13" s="127"/>
      <c r="F13" s="1"/>
      <c r="G13" s="1"/>
    </row>
    <row r="14" spans="1:7" ht="65.25" customHeight="1" x14ac:dyDescent="0.25">
      <c r="C14" s="1"/>
      <c r="D14" s="355" t="s">
        <v>345</v>
      </c>
      <c r="E14" s="355"/>
      <c r="F14" s="165"/>
      <c r="G14" s="1"/>
    </row>
    <row r="15" spans="1:7" ht="46.5" customHeight="1" x14ac:dyDescent="0.25">
      <c r="C15" s="1"/>
      <c r="D15" s="356" t="s">
        <v>479</v>
      </c>
      <c r="E15" s="356"/>
      <c r="F15" s="128"/>
      <c r="G15" s="1"/>
    </row>
    <row r="16" spans="1:7" ht="9.9499999999999993" customHeight="1" x14ac:dyDescent="0.45">
      <c r="C16" s="1"/>
      <c r="D16" s="128"/>
      <c r="E16" s="128"/>
      <c r="F16" s="166"/>
      <c r="G16" s="1"/>
    </row>
    <row r="17" spans="3:7" ht="93.75" customHeight="1" x14ac:dyDescent="0.45">
      <c r="C17" s="1"/>
      <c r="D17" s="356" t="s">
        <v>346</v>
      </c>
      <c r="E17" s="356"/>
      <c r="F17" s="128"/>
      <c r="G17" s="1"/>
    </row>
    <row r="18" spans="3:7" ht="9.9499999999999993" customHeight="1" x14ac:dyDescent="0.25">
      <c r="C18" s="1"/>
      <c r="D18" s="1"/>
      <c r="E18" s="27"/>
      <c r="F18" s="1"/>
      <c r="G18" s="1"/>
    </row>
    <row r="19" spans="3:7" x14ac:dyDescent="0.25">
      <c r="C19" s="1"/>
      <c r="D19" s="1"/>
      <c r="E19" s="1"/>
      <c r="F19" s="1"/>
      <c r="G19" s="1"/>
    </row>
    <row r="20" spans="3:7" x14ac:dyDescent="0.25">
      <c r="C20" s="1"/>
      <c r="D20" s="3" t="s">
        <v>481</v>
      </c>
      <c r="E20" s="1"/>
      <c r="F20" s="1"/>
      <c r="G20" s="1"/>
    </row>
    <row r="21" spans="3:7" x14ac:dyDescent="0.25">
      <c r="C21" s="1"/>
      <c r="D21" s="1" t="s">
        <v>363</v>
      </c>
      <c r="E21" s="1" t="s">
        <v>342</v>
      </c>
      <c r="F21" s="1"/>
      <c r="G21" s="1"/>
    </row>
    <row r="22" spans="3:7" x14ac:dyDescent="0.25">
      <c r="C22" s="1"/>
      <c r="D22" s="1" t="s">
        <v>474</v>
      </c>
      <c r="E22" s="1" t="s">
        <v>477</v>
      </c>
      <c r="F22" s="1"/>
      <c r="G22" s="1"/>
    </row>
    <row r="23" spans="3:7" x14ac:dyDescent="0.25">
      <c r="C23" s="1"/>
      <c r="D23" s="1" t="s">
        <v>475</v>
      </c>
      <c r="E23" s="1" t="s">
        <v>480</v>
      </c>
      <c r="F23" s="1"/>
      <c r="G23" s="1"/>
    </row>
    <row r="24" spans="3:7" x14ac:dyDescent="0.25">
      <c r="C24" s="1"/>
      <c r="D24" s="1"/>
      <c r="E24" s="1"/>
      <c r="F24" s="1"/>
      <c r="G24" s="1"/>
    </row>
    <row r="25" spans="3:7" x14ac:dyDescent="0.25">
      <c r="C25" s="1"/>
      <c r="D25" s="1"/>
      <c r="E25" s="1"/>
      <c r="F25" s="1"/>
      <c r="G25" s="1"/>
    </row>
    <row r="26" spans="3:7" x14ac:dyDescent="0.25">
      <c r="C26" s="1"/>
      <c r="D26" s="1"/>
      <c r="E26" s="1"/>
      <c r="F26" s="1"/>
      <c r="G26" s="1"/>
    </row>
    <row r="27" spans="3:7" x14ac:dyDescent="0.25">
      <c r="C27" s="1"/>
      <c r="D27" s="1" t="s">
        <v>8</v>
      </c>
      <c r="E27" s="1" t="s">
        <v>262</v>
      </c>
      <c r="F27" s="1"/>
      <c r="G27" s="1"/>
    </row>
    <row r="28" spans="3:7" x14ac:dyDescent="0.25">
      <c r="C28" s="1"/>
      <c r="D28" s="1" t="s">
        <v>9</v>
      </c>
      <c r="E28" s="1" t="s">
        <v>264</v>
      </c>
      <c r="F28" s="1"/>
      <c r="G28" s="1"/>
    </row>
    <row r="29" spans="3:7" x14ac:dyDescent="0.25">
      <c r="C29" s="1"/>
      <c r="D29" s="1" t="s">
        <v>226</v>
      </c>
      <c r="E29" s="1" t="s">
        <v>227</v>
      </c>
      <c r="F29" s="1"/>
      <c r="G29" s="1"/>
    </row>
    <row r="30" spans="3:7" x14ac:dyDescent="0.25">
      <c r="C30" s="1"/>
      <c r="D30" s="1"/>
      <c r="E30" s="1"/>
      <c r="F30" s="1"/>
      <c r="G30" s="1"/>
    </row>
    <row r="31" spans="3:7" x14ac:dyDescent="0.25">
      <c r="C31" s="1"/>
      <c r="D31" s="1" t="s">
        <v>49</v>
      </c>
      <c r="E31" s="1" t="s">
        <v>50</v>
      </c>
      <c r="F31" s="1"/>
      <c r="G31" s="1"/>
    </row>
    <row r="32" spans="3:7" x14ac:dyDescent="0.25">
      <c r="C32" s="1"/>
      <c r="D32" s="1"/>
      <c r="E32" s="1"/>
      <c r="F32" s="1"/>
      <c r="G32" s="1"/>
    </row>
    <row r="33" spans="3:7" x14ac:dyDescent="0.25">
      <c r="C33" s="1"/>
      <c r="D33" s="1"/>
      <c r="E33" s="1"/>
      <c r="F33" s="1"/>
      <c r="G33" s="1"/>
    </row>
    <row r="34" spans="3:7" x14ac:dyDescent="0.25">
      <c r="C34" s="1"/>
      <c r="D34" s="3" t="s">
        <v>48</v>
      </c>
      <c r="E34" s="1"/>
      <c r="F34" s="1"/>
      <c r="G34" s="1"/>
    </row>
    <row r="35" spans="3:7" ht="5.25" customHeight="1" x14ac:dyDescent="0.25">
      <c r="C35" s="1"/>
      <c r="D35" s="1"/>
      <c r="E35" s="1"/>
      <c r="F35" s="1"/>
      <c r="G35" s="1"/>
    </row>
    <row r="36" spans="3:7" x14ac:dyDescent="0.25">
      <c r="C36" s="1"/>
      <c r="D36" s="110"/>
      <c r="E36" s="1" t="s">
        <v>91</v>
      </c>
      <c r="F36" s="1"/>
      <c r="G36" s="1"/>
    </row>
    <row r="37" spans="3:7" ht="9.9499999999999993" customHeight="1" x14ac:dyDescent="0.25">
      <c r="C37" s="1"/>
      <c r="E37" s="1"/>
      <c r="F37" s="1"/>
      <c r="G37" s="1"/>
    </row>
    <row r="38" spans="3:7" x14ac:dyDescent="0.25">
      <c r="C38" s="1"/>
      <c r="D38" s="111"/>
      <c r="E38" s="1" t="s">
        <v>51</v>
      </c>
      <c r="F38" s="1"/>
      <c r="G38" s="1"/>
    </row>
    <row r="39" spans="3:7" ht="9.9499999999999993" customHeight="1" x14ac:dyDescent="0.25">
      <c r="C39" s="1"/>
      <c r="E39" s="1"/>
      <c r="F39" s="1"/>
      <c r="G39" s="1"/>
    </row>
    <row r="40" spans="3:7" x14ac:dyDescent="0.25">
      <c r="C40" s="1"/>
      <c r="D40" s="112"/>
      <c r="E40" s="1" t="s">
        <v>97</v>
      </c>
      <c r="F40" s="1"/>
      <c r="G40" s="1"/>
    </row>
    <row r="41" spans="3:7" ht="9.9499999999999993" customHeight="1" x14ac:dyDescent="0.25">
      <c r="C41" s="1"/>
      <c r="D41" s="20"/>
      <c r="E41" s="1"/>
      <c r="F41" s="1"/>
      <c r="G41" s="1"/>
    </row>
    <row r="42" spans="3:7" x14ac:dyDescent="0.25">
      <c r="C42" s="1"/>
      <c r="D42" s="113"/>
      <c r="E42" s="1" t="s">
        <v>90</v>
      </c>
      <c r="F42" s="1"/>
      <c r="G42" s="1"/>
    </row>
    <row r="43" spans="3:7" ht="33.75" customHeight="1" x14ac:dyDescent="0.25">
      <c r="C43" s="1"/>
      <c r="D43" s="1"/>
      <c r="E43" s="1"/>
      <c r="F43" s="1"/>
      <c r="G43" s="1"/>
    </row>
    <row r="44" spans="3:7" ht="26.25" customHeight="1" x14ac:dyDescent="0.25">
      <c r="C44" s="1"/>
      <c r="D44" s="357" t="s">
        <v>96</v>
      </c>
      <c r="E44" s="357"/>
      <c r="F44" s="357"/>
      <c r="G44" s="1"/>
    </row>
    <row r="45" spans="3:7" x14ac:dyDescent="0.25">
      <c r="C45" s="1"/>
      <c r="D45" s="1"/>
      <c r="E45" s="1"/>
      <c r="F45" s="1"/>
      <c r="G45" s="1"/>
    </row>
    <row r="46" spans="3:7" x14ac:dyDescent="0.25">
      <c r="C46" s="1"/>
      <c r="D46" s="3" t="s">
        <v>102</v>
      </c>
      <c r="E46" s="1"/>
      <c r="F46" s="1"/>
      <c r="G46" s="1"/>
    </row>
    <row r="47" spans="3:7" ht="31.5" customHeight="1" x14ac:dyDescent="0.25">
      <c r="C47" s="1"/>
      <c r="D47" s="358" t="s">
        <v>482</v>
      </c>
      <c r="E47" s="358"/>
      <c r="F47" s="358"/>
      <c r="G47" s="1"/>
    </row>
    <row r="48" spans="3:7" x14ac:dyDescent="0.25">
      <c r="C48" s="1"/>
      <c r="D48" s="1"/>
      <c r="E48" s="1"/>
      <c r="F48" s="1"/>
      <c r="G48" s="1"/>
    </row>
    <row r="49" spans="3:7" x14ac:dyDescent="0.25">
      <c r="C49" s="1"/>
      <c r="D49" s="1"/>
      <c r="E49" s="1"/>
      <c r="F49" s="1"/>
      <c r="G49" s="1"/>
    </row>
    <row r="50" spans="3:7" x14ac:dyDescent="0.25">
      <c r="C50" s="1"/>
      <c r="D50" s="36" t="s">
        <v>68</v>
      </c>
      <c r="E50" s="37" t="s">
        <v>75</v>
      </c>
      <c r="F50" s="35" t="s">
        <v>69</v>
      </c>
      <c r="G50" s="35"/>
    </row>
    <row r="51" spans="3:7" x14ac:dyDescent="0.25">
      <c r="C51" s="1"/>
      <c r="D51" s="1"/>
      <c r="E51" s="1"/>
      <c r="F51" s="1"/>
      <c r="G51" s="1"/>
    </row>
    <row r="52" spans="3:7" x14ac:dyDescent="0.25">
      <c r="C52" s="1"/>
      <c r="D52" s="1"/>
      <c r="E52" s="38"/>
      <c r="F52" s="1"/>
      <c r="G52" s="1"/>
    </row>
  </sheetData>
  <sheetProtection algorithmName="SHA-512" hashValue="E1QQreusTKbvW+A/QAdWMItSkkW7VJqFOHokB6umrChOxzqPvXB6Y/Qw4gbywaUTm9UhkdOUd8DMcVungQTbiw==" saltValue="dm0SIZ76dFNipf5s3P85sw==" spinCount="100000" sheet="1" selectLockedCells="1"/>
  <mergeCells count="5">
    <mergeCell ref="D14:E14"/>
    <mergeCell ref="D15:E15"/>
    <mergeCell ref="D17:E17"/>
    <mergeCell ref="D44:F44"/>
    <mergeCell ref="D47:F47"/>
  </mergeCells>
  <conditionalFormatting sqref="D40:D42">
    <cfRule type="cellIs" dxfId="57" priority="1" operator="equal">
      <formula>"inkomplett"</formula>
    </cfRule>
    <cfRule type="cellIs" dxfId="56" priority="2" operator="equal">
      <formula>"nein"</formula>
    </cfRule>
    <cfRule type="cellIs" dxfId="55" priority="3" operator="equal">
      <formula>"ja"</formula>
    </cfRule>
  </conditionalFormatting>
  <hyperlinks>
    <hyperlink ref="D50" location="Inhalt!A1" display="← Zurück " xr:uid="{00000000-0004-0000-0200-000000000000}"/>
    <hyperlink ref="E50" location="'Übersicht Bearbeitungsstand'!A1" display="zur Übersicht Bearbeitungsstand " xr:uid="{00000000-0004-0000-0200-000001000000}"/>
    <hyperlink ref="F50" location="'Übersicht Bearbeitungsstand'!A1" display="Weiter →" xr:uid="{00000000-0004-0000-0200-000002000000}"/>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W47"/>
  <sheetViews>
    <sheetView zoomScale="98" zoomScaleNormal="98" workbookViewId="0">
      <selection activeCell="M24" sqref="M24"/>
    </sheetView>
  </sheetViews>
  <sheetFormatPr baseColWidth="10" defaultColWidth="0" defaultRowHeight="15" zeroHeight="1" x14ac:dyDescent="0.25"/>
  <cols>
    <col min="1" max="1" width="4.7109375" customWidth="1"/>
    <col min="2" max="2" width="22.140625" customWidth="1"/>
    <col min="3" max="13" width="14.85546875" customWidth="1"/>
    <col min="14" max="14" width="12.42578125" customWidth="1"/>
    <col min="15" max="15" width="0" style="1" hidden="1" customWidth="1"/>
    <col min="16" max="23" width="0" hidden="1" customWidth="1"/>
    <col min="24" max="16384" width="12.42578125" hidden="1"/>
  </cols>
  <sheetData>
    <row r="1" spans="1:14" ht="35.1" customHeight="1" x14ac:dyDescent="0.45">
      <c r="A1" s="38"/>
      <c r="B1" s="1"/>
      <c r="C1" s="1"/>
      <c r="D1" s="1"/>
      <c r="E1" s="1"/>
      <c r="F1" s="1"/>
      <c r="G1" s="1"/>
      <c r="H1" s="1"/>
      <c r="I1" s="1"/>
      <c r="J1" s="1"/>
      <c r="K1" s="1"/>
      <c r="L1" s="1"/>
      <c r="M1" s="1"/>
      <c r="N1" s="1"/>
    </row>
    <row r="2" spans="1:14" ht="14.25" x14ac:dyDescent="0.45">
      <c r="A2" s="1"/>
      <c r="B2" s="1"/>
      <c r="C2" s="1"/>
      <c r="D2" s="1"/>
      <c r="E2" s="1"/>
      <c r="F2" s="1"/>
      <c r="G2" s="1"/>
      <c r="H2" s="1"/>
      <c r="I2" s="1"/>
      <c r="J2" s="1"/>
      <c r="K2" s="1"/>
      <c r="L2" s="1"/>
      <c r="M2" s="1"/>
      <c r="N2" s="1"/>
    </row>
    <row r="3" spans="1:14" ht="14.25" x14ac:dyDescent="0.45">
      <c r="A3" s="1"/>
      <c r="B3" s="1"/>
      <c r="C3" s="1"/>
      <c r="D3" s="1"/>
      <c r="E3" s="1"/>
      <c r="F3" s="1"/>
      <c r="G3" s="1"/>
      <c r="H3" s="1"/>
      <c r="I3" s="1"/>
      <c r="J3" s="1"/>
      <c r="K3" s="1"/>
      <c r="L3" s="1"/>
      <c r="M3" s="1"/>
      <c r="N3" s="1"/>
    </row>
    <row r="4" spans="1:14" ht="14.25" x14ac:dyDescent="0.45">
      <c r="A4" s="1"/>
      <c r="B4" s="1"/>
      <c r="C4" s="1"/>
      <c r="D4" s="1"/>
      <c r="E4" s="1"/>
      <c r="F4" s="1"/>
      <c r="G4" s="1"/>
      <c r="H4" s="1"/>
      <c r="I4" s="1"/>
      <c r="J4" s="1"/>
      <c r="K4" s="1"/>
      <c r="L4" s="1"/>
      <c r="M4" s="1"/>
      <c r="N4" s="1"/>
    </row>
    <row r="5" spans="1:14" ht="14.25" x14ac:dyDescent="0.45">
      <c r="A5" s="1"/>
      <c r="B5" s="1"/>
      <c r="C5" s="1"/>
      <c r="D5" s="1"/>
      <c r="E5" s="1"/>
      <c r="F5" s="1"/>
      <c r="G5" s="1"/>
      <c r="H5" s="1"/>
      <c r="I5" s="1"/>
      <c r="J5" s="1"/>
      <c r="K5" s="1"/>
      <c r="L5" s="1"/>
      <c r="M5" s="1"/>
      <c r="N5" s="1"/>
    </row>
    <row r="6" spans="1:14" ht="14.25" x14ac:dyDescent="0.45">
      <c r="A6" s="1"/>
      <c r="B6" s="1"/>
      <c r="C6" s="1"/>
      <c r="D6" s="1"/>
      <c r="E6" s="1"/>
      <c r="F6" s="1"/>
      <c r="G6" s="1"/>
      <c r="H6" s="1"/>
      <c r="I6" s="1"/>
      <c r="J6" s="1"/>
      <c r="K6" s="1"/>
      <c r="L6" s="1"/>
      <c r="M6" s="1"/>
      <c r="N6" s="1"/>
    </row>
    <row r="7" spans="1:14" ht="14.25" x14ac:dyDescent="0.45">
      <c r="A7" s="1"/>
      <c r="B7" s="1"/>
      <c r="C7" s="1"/>
      <c r="D7" s="1"/>
      <c r="E7" s="1"/>
      <c r="F7" s="1"/>
      <c r="G7" s="1"/>
      <c r="H7" s="1"/>
      <c r="I7" s="1"/>
      <c r="J7" s="1"/>
      <c r="K7" s="1"/>
      <c r="L7" s="1"/>
      <c r="M7" s="1"/>
      <c r="N7" s="1"/>
    </row>
    <row r="8" spans="1:14" ht="14.25" x14ac:dyDescent="0.45">
      <c r="A8" s="1"/>
      <c r="B8" s="1"/>
      <c r="C8" s="1"/>
      <c r="D8" s="1"/>
      <c r="E8" s="1"/>
      <c r="F8" s="1"/>
      <c r="G8" s="1"/>
      <c r="H8" s="1"/>
      <c r="I8" s="1"/>
      <c r="J8" s="1"/>
      <c r="K8" s="1"/>
      <c r="L8" s="1"/>
      <c r="M8" s="1"/>
      <c r="N8" s="1"/>
    </row>
    <row r="9" spans="1:14" ht="14.25" x14ac:dyDescent="0.45">
      <c r="A9" s="1"/>
      <c r="B9" s="1"/>
      <c r="C9" s="1"/>
      <c r="D9" s="1"/>
      <c r="E9" s="1"/>
      <c r="F9" s="1"/>
      <c r="G9" s="1"/>
      <c r="H9" s="1"/>
      <c r="I9" s="1"/>
      <c r="J9" s="1"/>
      <c r="K9" s="1"/>
      <c r="L9" s="1"/>
      <c r="M9" s="1"/>
      <c r="N9" s="1"/>
    </row>
    <row r="10" spans="1:14" ht="18" x14ac:dyDescent="0.55000000000000004">
      <c r="A10" s="1"/>
      <c r="B10" s="5"/>
      <c r="C10" s="5"/>
      <c r="D10" s="5"/>
      <c r="E10" s="5"/>
      <c r="F10" s="5"/>
      <c r="G10" s="1"/>
      <c r="H10" s="1"/>
      <c r="I10" s="1"/>
      <c r="J10" s="1"/>
      <c r="K10" s="1"/>
      <c r="L10" s="1"/>
      <c r="M10" s="1"/>
      <c r="N10" s="1"/>
    </row>
    <row r="11" spans="1:14" ht="15" customHeight="1" x14ac:dyDescent="0.3">
      <c r="A11" s="1"/>
      <c r="B11" s="5" t="s">
        <v>84</v>
      </c>
      <c r="C11" s="1"/>
      <c r="D11" s="1"/>
      <c r="E11" s="1"/>
      <c r="F11" s="1"/>
      <c r="G11" s="1"/>
      <c r="H11" s="1"/>
      <c r="I11" s="1"/>
      <c r="J11" s="1"/>
      <c r="K11" s="1"/>
      <c r="L11" s="1"/>
      <c r="M11" s="1"/>
      <c r="N11" s="1"/>
    </row>
    <row r="12" spans="1:14" ht="15" customHeight="1" x14ac:dyDescent="0.55000000000000004">
      <c r="A12" s="1"/>
      <c r="B12" s="5"/>
      <c r="C12" s="1"/>
      <c r="D12" s="1"/>
      <c r="E12" s="1"/>
      <c r="F12" s="1"/>
      <c r="G12" s="1"/>
      <c r="H12" s="1"/>
      <c r="I12" s="1"/>
      <c r="J12" s="1"/>
      <c r="K12" s="1"/>
      <c r="L12" s="1"/>
      <c r="M12" s="1"/>
      <c r="N12" s="1"/>
    </row>
    <row r="13" spans="1:14" ht="15" customHeight="1" x14ac:dyDescent="0.55000000000000004">
      <c r="A13" s="1"/>
      <c r="B13" s="5"/>
      <c r="C13" s="1"/>
      <c r="D13" s="1"/>
      <c r="E13" s="1"/>
      <c r="F13" s="1"/>
      <c r="G13" s="1"/>
      <c r="H13" s="1"/>
      <c r="I13" s="1"/>
      <c r="J13" s="1"/>
      <c r="K13" s="1"/>
      <c r="L13" s="1"/>
      <c r="M13" s="1"/>
      <c r="N13" s="1"/>
    </row>
    <row r="14" spans="1:14" ht="18.75" customHeight="1" x14ac:dyDescent="0.25">
      <c r="A14" s="1"/>
      <c r="B14" s="1"/>
      <c r="C14" s="359" t="s">
        <v>247</v>
      </c>
      <c r="D14" s="359"/>
      <c r="E14" s="359"/>
      <c r="F14" s="359" t="s">
        <v>447</v>
      </c>
      <c r="G14" s="359"/>
      <c r="H14" s="359" t="s">
        <v>21</v>
      </c>
      <c r="I14" s="359"/>
      <c r="J14" s="359"/>
      <c r="K14" s="359"/>
      <c r="L14" s="359"/>
      <c r="M14" s="359"/>
      <c r="N14" s="1"/>
    </row>
    <row r="15" spans="1:14" ht="18.75" customHeight="1" x14ac:dyDescent="0.25">
      <c r="A15" s="1"/>
      <c r="B15" s="1"/>
      <c r="C15" s="359"/>
      <c r="D15" s="359"/>
      <c r="E15" s="359"/>
      <c r="F15" s="359"/>
      <c r="G15" s="359"/>
      <c r="H15" s="359" t="s">
        <v>266</v>
      </c>
      <c r="I15" s="359"/>
      <c r="J15" s="359"/>
      <c r="K15" s="359" t="s">
        <v>267</v>
      </c>
      <c r="L15" s="359"/>
      <c r="M15" s="359"/>
      <c r="N15" s="1"/>
    </row>
    <row r="16" spans="1:14" ht="30" x14ac:dyDescent="0.25">
      <c r="A16" s="1"/>
      <c r="B16" s="1"/>
      <c r="C16" s="82" t="s">
        <v>89</v>
      </c>
      <c r="D16" s="82" t="s">
        <v>239</v>
      </c>
      <c r="E16" s="82" t="s">
        <v>87</v>
      </c>
      <c r="F16" s="82" t="s">
        <v>240</v>
      </c>
      <c r="G16" s="82" t="s">
        <v>241</v>
      </c>
      <c r="H16" s="82" t="s">
        <v>240</v>
      </c>
      <c r="I16" s="82" t="s">
        <v>66</v>
      </c>
      <c r="J16" s="82" t="s">
        <v>65</v>
      </c>
      <c r="K16" s="82" t="s">
        <v>240</v>
      </c>
      <c r="L16" s="82" t="s">
        <v>66</v>
      </c>
      <c r="M16" s="82" t="s">
        <v>65</v>
      </c>
      <c r="N16" s="1"/>
    </row>
    <row r="17" spans="1:14" x14ac:dyDescent="0.25">
      <c r="A17" s="1"/>
      <c r="B17" s="109" t="s">
        <v>1</v>
      </c>
      <c r="C17" s="102">
        <f>'Allgemeine Angaben'!F13</f>
        <v>0</v>
      </c>
      <c r="D17" s="103">
        <f>'Allgemeine Angaben'!F14</f>
        <v>1</v>
      </c>
      <c r="E17" s="104"/>
      <c r="F17" s="105"/>
      <c r="G17" s="106"/>
      <c r="H17" s="106"/>
      <c r="I17" s="107"/>
      <c r="J17" s="107"/>
      <c r="K17" s="106"/>
      <c r="L17" s="107"/>
      <c r="M17" s="107"/>
      <c r="N17" s="1"/>
    </row>
    <row r="18" spans="1:14" x14ac:dyDescent="0.25">
      <c r="A18" s="1"/>
      <c r="B18" s="109" t="s">
        <v>42</v>
      </c>
      <c r="C18" s="102">
        <f>Struktur!J6</f>
        <v>0</v>
      </c>
      <c r="D18" s="103">
        <f>Struktur!J7</f>
        <v>0.94444444444444442</v>
      </c>
      <c r="E18" s="103">
        <f>Struktur!J8</f>
        <v>5.5555555555555552E-2</v>
      </c>
      <c r="F18" s="103">
        <f>Struktur!J11</f>
        <v>0</v>
      </c>
      <c r="G18" s="108">
        <f>Struktur!J12</f>
        <v>5.5555555555555552E-2</v>
      </c>
      <c r="H18" s="108">
        <f>Struktur!J15</f>
        <v>0</v>
      </c>
      <c r="I18" s="108">
        <f>Struktur!J16</f>
        <v>0</v>
      </c>
      <c r="J18" s="108">
        <f>Struktur!J17</f>
        <v>0</v>
      </c>
      <c r="K18" s="108">
        <f>Struktur!J18</f>
        <v>0</v>
      </c>
      <c r="L18" s="108">
        <f>Struktur!J19</f>
        <v>0</v>
      </c>
      <c r="M18" s="108">
        <f>Struktur!J20</f>
        <v>0</v>
      </c>
      <c r="N18" s="1"/>
    </row>
    <row r="19" spans="1:14" x14ac:dyDescent="0.25">
      <c r="A19" s="1"/>
      <c r="B19" s="109" t="s">
        <v>8</v>
      </c>
      <c r="C19" s="102">
        <f>LA!J6</f>
        <v>0</v>
      </c>
      <c r="D19" s="103">
        <f>LA!J7</f>
        <v>1</v>
      </c>
      <c r="E19" s="103">
        <f>LA!J8</f>
        <v>0</v>
      </c>
      <c r="F19" s="103">
        <f>LA!J11</f>
        <v>0</v>
      </c>
      <c r="G19" s="108">
        <f>LA!J12</f>
        <v>0</v>
      </c>
      <c r="H19" s="108">
        <f>LA!J15</f>
        <v>0</v>
      </c>
      <c r="I19" s="108">
        <f>LA!J16</f>
        <v>0</v>
      </c>
      <c r="J19" s="108">
        <f>LA!J17</f>
        <v>0</v>
      </c>
      <c r="K19" s="108">
        <f>LA!J18</f>
        <v>0</v>
      </c>
      <c r="L19" s="108">
        <f>LA!J19</f>
        <v>0</v>
      </c>
      <c r="M19" s="108">
        <f>LA!J20</f>
        <v>0</v>
      </c>
      <c r="N19" s="1"/>
    </row>
    <row r="20" spans="1:14" x14ac:dyDescent="0.25">
      <c r="A20" s="1"/>
      <c r="B20" s="109" t="s">
        <v>9</v>
      </c>
      <c r="C20" s="102">
        <f>SV!J6</f>
        <v>0</v>
      </c>
      <c r="D20" s="103">
        <f>SV!J7</f>
        <v>1</v>
      </c>
      <c r="E20" s="103">
        <f>SV!J8</f>
        <v>0</v>
      </c>
      <c r="F20" s="103">
        <f>SV!J11</f>
        <v>0</v>
      </c>
      <c r="G20" s="108">
        <f>SV!J12</f>
        <v>0</v>
      </c>
      <c r="H20" s="108">
        <f>SV!J15</f>
        <v>0</v>
      </c>
      <c r="I20" s="108">
        <f>SV!J16</f>
        <v>0</v>
      </c>
      <c r="J20" s="108">
        <f>SV!J17</f>
        <v>0</v>
      </c>
      <c r="K20" s="108">
        <f>SV!J18</f>
        <v>0</v>
      </c>
      <c r="L20" s="108">
        <f>SV!J19</f>
        <v>0</v>
      </c>
      <c r="M20" s="108">
        <f>SV!J20</f>
        <v>0</v>
      </c>
      <c r="N20" s="1"/>
    </row>
    <row r="21" spans="1:14" x14ac:dyDescent="0.25">
      <c r="A21" s="1"/>
      <c r="B21" s="109" t="s">
        <v>219</v>
      </c>
      <c r="C21" s="102">
        <f>'Fallzahlen Einrichtung'!J6</f>
        <v>0</v>
      </c>
      <c r="D21" s="103">
        <f>'Fallzahlen Einrichtung'!J7</f>
        <v>1</v>
      </c>
      <c r="E21" s="103">
        <f>'Fallzahlen Einrichtung'!J8</f>
        <v>0</v>
      </c>
      <c r="F21" s="103">
        <f>'Fallzahlen Einrichtung'!J11</f>
        <v>0</v>
      </c>
      <c r="G21" s="108">
        <f>'Fallzahlen Einrichtung'!J12</f>
        <v>0</v>
      </c>
      <c r="H21" s="108">
        <f>'Fallzahlen Einrichtung'!J15</f>
        <v>0</v>
      </c>
      <c r="I21" s="108">
        <f>'Fallzahlen Einrichtung'!J16</f>
        <v>0</v>
      </c>
      <c r="J21" s="108">
        <f>'Fallzahlen Einrichtung'!J17</f>
        <v>0</v>
      </c>
      <c r="K21" s="108">
        <f>'Fallzahlen Einrichtung'!J18</f>
        <v>0</v>
      </c>
      <c r="L21" s="108">
        <f>'Fallzahlen Einrichtung'!J19</f>
        <v>0</v>
      </c>
      <c r="M21" s="108">
        <f>'Fallzahlen Einrichtung'!J20</f>
        <v>0</v>
      </c>
      <c r="N21" s="1"/>
    </row>
    <row r="22" spans="1:14" s="1" customFormat="1" ht="15.75" customHeight="1" x14ac:dyDescent="0.45">
      <c r="C22" s="29"/>
      <c r="D22" s="12"/>
      <c r="G22" s="29"/>
    </row>
    <row r="23" spans="1:14" s="1" customFormat="1" ht="15.75" customHeight="1" x14ac:dyDescent="0.45">
      <c r="C23" s="29"/>
      <c r="D23" s="12"/>
      <c r="G23" s="29"/>
    </row>
    <row r="24" spans="1:14" s="1" customFormat="1" x14ac:dyDescent="0.25">
      <c r="B24" s="35" t="s">
        <v>68</v>
      </c>
      <c r="C24" s="35"/>
      <c r="D24" s="12"/>
      <c r="J24" s="35"/>
      <c r="M24" s="35" t="s">
        <v>69</v>
      </c>
    </row>
    <row r="25" spans="1:14" s="1" customFormat="1" x14ac:dyDescent="0.25"/>
    <row r="26" spans="1:14" s="1" customFormat="1" ht="14.25" hidden="1" x14ac:dyDescent="0.45"/>
    <row r="27" spans="1:14" ht="14.25" hidden="1" x14ac:dyDescent="0.45"/>
    <row r="28" spans="1:14" ht="14.25" hidden="1" x14ac:dyDescent="0.45"/>
    <row r="29" spans="1:14" ht="14.25" hidden="1" x14ac:dyDescent="0.45"/>
    <row r="30" spans="1:14" ht="14.25" hidden="1" x14ac:dyDescent="0.45"/>
    <row r="31" spans="1:14" ht="14.25" hidden="1" x14ac:dyDescent="0.45"/>
    <row r="32" spans="1:14" ht="14.25" hidden="1" x14ac:dyDescent="0.45"/>
    <row r="33" spans="1:23" ht="14.25" hidden="1" x14ac:dyDescent="0.45"/>
    <row r="34" spans="1:23" ht="14.25" hidden="1" x14ac:dyDescent="0.45"/>
    <row r="35" spans="1:23" ht="14.25" hidden="1" x14ac:dyDescent="0.45"/>
    <row r="36" spans="1:23" ht="14.25" hidden="1" x14ac:dyDescent="0.45"/>
    <row r="37" spans="1:23" ht="14.25" hidden="1" x14ac:dyDescent="0.45"/>
    <row r="38" spans="1:23" ht="14.25" hidden="1" x14ac:dyDescent="0.45"/>
    <row r="39" spans="1:23" ht="14.25" hidden="1" x14ac:dyDescent="0.45"/>
    <row r="40" spans="1:23" ht="14.25" hidden="1" x14ac:dyDescent="0.45"/>
    <row r="41" spans="1:23" ht="14.25" hidden="1" x14ac:dyDescent="0.45"/>
    <row r="42" spans="1:23" ht="14.25" hidden="1" x14ac:dyDescent="0.45"/>
    <row r="43" spans="1:23" ht="14.25" hidden="1" x14ac:dyDescent="0.45"/>
    <row r="44" spans="1:23" ht="14.25" hidden="1" x14ac:dyDescent="0.45"/>
    <row r="45" spans="1:23" ht="14.25" hidden="1" x14ac:dyDescent="0.45">
      <c r="A45" s="1"/>
      <c r="B45" s="1"/>
      <c r="C45" s="1"/>
      <c r="D45" s="1"/>
      <c r="E45" s="1"/>
      <c r="F45" s="1"/>
      <c r="G45" s="1"/>
      <c r="H45" s="1"/>
      <c r="I45" s="1"/>
      <c r="J45" s="1"/>
      <c r="K45" s="1"/>
      <c r="L45" s="1"/>
      <c r="M45" s="1"/>
      <c r="N45" s="1"/>
      <c r="P45" s="1"/>
      <c r="Q45" s="1"/>
      <c r="R45" s="1"/>
      <c r="S45" s="1"/>
      <c r="T45" s="1"/>
      <c r="U45" s="1"/>
      <c r="V45" s="1"/>
      <c r="W45" s="1"/>
    </row>
    <row r="46" spans="1:23" ht="14.25" hidden="1" x14ac:dyDescent="0.45"/>
    <row r="47" spans="1:23" ht="14.25" hidden="1" x14ac:dyDescent="0.45"/>
  </sheetData>
  <sheetProtection algorithmName="SHA-512" hashValue="EUKsjX4Eep3hRn0xqZz8lrnekEXm03cWBnzGCttmAxie0lW1HBMnyGlJxfRQhnTCItMEqrcW3hHs3Kb95X2hPg==" saltValue="NHo1ZyU086iqgwLB4Nlzwg==" spinCount="100000" sheet="1" selectLockedCells="1"/>
  <mergeCells count="5">
    <mergeCell ref="H14:M14"/>
    <mergeCell ref="H15:J15"/>
    <mergeCell ref="K15:M15"/>
    <mergeCell ref="C14:E15"/>
    <mergeCell ref="F14:G15"/>
  </mergeCells>
  <hyperlinks>
    <hyperlink ref="M24" location="'Allgemeine Angaben'!A1" display="Weiter →" xr:uid="{00000000-0004-0000-0300-000000000000}"/>
    <hyperlink ref="B24" location="'Ausfüllhinweise und Abkürzungen'!A1" display="← Zurück " xr:uid="{00000000-0004-0000-0300-000001000000}"/>
  </hyperlink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Q60"/>
  <sheetViews>
    <sheetView zoomScaleNormal="100" workbookViewId="0"/>
  </sheetViews>
  <sheetFormatPr baseColWidth="10" defaultColWidth="0" defaultRowHeight="15" zeroHeight="1" outlineLevelRow="1" x14ac:dyDescent="0.25"/>
  <cols>
    <col min="1" max="1" width="4.7109375" customWidth="1"/>
    <col min="2" max="2" width="41.42578125" customWidth="1"/>
    <col min="3" max="3" width="15.140625" customWidth="1"/>
    <col min="4" max="4" width="32" customWidth="1"/>
    <col min="5" max="6" width="50.7109375" customWidth="1"/>
    <col min="7" max="7" width="11.42578125" customWidth="1"/>
    <col min="8" max="16" width="11.42578125" hidden="1" customWidth="1"/>
    <col min="17" max="17" width="14.85546875" style="148" hidden="1" customWidth="1"/>
    <col min="18" max="16384" width="11.42578125" hidden="1"/>
  </cols>
  <sheetData>
    <row r="1" spans="1:17" ht="35.1" customHeight="1" x14ac:dyDescent="0.25">
      <c r="A1" s="38"/>
      <c r="B1" s="1"/>
      <c r="C1" s="1"/>
      <c r="D1" s="1"/>
      <c r="E1" s="1"/>
      <c r="F1" s="1"/>
      <c r="G1" s="1"/>
      <c r="H1" s="1"/>
      <c r="I1" s="1"/>
      <c r="J1" s="1"/>
      <c r="K1" s="1"/>
      <c r="L1" s="1"/>
      <c r="M1" s="1"/>
      <c r="N1" s="1"/>
      <c r="O1" s="1"/>
      <c r="P1" s="45"/>
      <c r="Q1" s="132" t="s">
        <v>236</v>
      </c>
    </row>
    <row r="2" spans="1:17" ht="14.25" x14ac:dyDescent="0.45">
      <c r="A2" s="1"/>
      <c r="B2" s="1"/>
      <c r="C2" s="1"/>
      <c r="D2" s="1"/>
      <c r="E2" s="1"/>
      <c r="F2" s="1"/>
      <c r="G2" s="1"/>
      <c r="H2" s="1"/>
      <c r="I2" s="1"/>
      <c r="J2" s="1"/>
      <c r="K2" s="1"/>
      <c r="L2" s="1"/>
      <c r="M2" s="1"/>
      <c r="N2" s="1"/>
      <c r="O2" s="1"/>
      <c r="Q2" s="137"/>
    </row>
    <row r="3" spans="1:17" ht="14.25" x14ac:dyDescent="0.45">
      <c r="A3" s="1"/>
      <c r="B3" s="1"/>
      <c r="C3" s="1"/>
      <c r="D3" s="1"/>
      <c r="E3" s="1"/>
      <c r="F3" s="1"/>
      <c r="G3" s="1"/>
      <c r="H3" s="1"/>
      <c r="I3" s="1"/>
      <c r="J3" s="1"/>
      <c r="K3" s="1"/>
      <c r="L3" s="1"/>
      <c r="M3" s="1"/>
      <c r="N3" s="1"/>
      <c r="O3" s="1"/>
      <c r="Q3" s="137"/>
    </row>
    <row r="4" spans="1:17" ht="14.25" x14ac:dyDescent="0.45">
      <c r="A4" s="1"/>
      <c r="B4" s="1"/>
      <c r="C4" s="1"/>
      <c r="D4" s="1"/>
      <c r="E4" s="1"/>
      <c r="F4" s="1"/>
      <c r="G4" s="1"/>
      <c r="H4" s="1"/>
      <c r="I4" s="1"/>
      <c r="J4" s="1"/>
      <c r="K4" s="1"/>
      <c r="L4" s="1"/>
      <c r="M4" s="1"/>
      <c r="N4" s="1"/>
      <c r="O4" s="1"/>
      <c r="Q4" s="137"/>
    </row>
    <row r="5" spans="1:17" ht="14.25" x14ac:dyDescent="0.45">
      <c r="A5" s="1"/>
      <c r="B5" s="1"/>
      <c r="C5" s="1"/>
      <c r="D5" s="1"/>
      <c r="E5" s="1"/>
      <c r="F5" s="1"/>
      <c r="G5" s="1"/>
      <c r="H5" s="1"/>
      <c r="I5" s="1"/>
      <c r="J5" s="1"/>
      <c r="K5" s="1"/>
      <c r="L5" s="1"/>
      <c r="M5" s="1"/>
      <c r="N5" s="1"/>
      <c r="O5" s="1"/>
      <c r="Q5" s="137"/>
    </row>
    <row r="6" spans="1:17" ht="14.25" x14ac:dyDescent="0.45">
      <c r="A6" s="1"/>
      <c r="B6" s="1"/>
      <c r="C6" s="1"/>
      <c r="D6" s="1"/>
      <c r="E6" s="1"/>
      <c r="F6" s="1"/>
      <c r="G6" s="1"/>
      <c r="H6" s="1"/>
      <c r="I6" s="1"/>
      <c r="J6" s="1"/>
      <c r="K6" s="1"/>
      <c r="L6" s="1"/>
      <c r="M6" s="1"/>
      <c r="N6" s="1"/>
      <c r="O6" s="1"/>
      <c r="Q6" s="137"/>
    </row>
    <row r="7" spans="1:17" ht="14.25" x14ac:dyDescent="0.45">
      <c r="A7" s="1"/>
      <c r="B7" s="1"/>
      <c r="C7" s="1"/>
      <c r="D7" s="1"/>
      <c r="E7" s="1"/>
      <c r="F7" s="1"/>
      <c r="G7" s="1"/>
      <c r="H7" s="1"/>
      <c r="I7" s="1"/>
      <c r="J7" s="1"/>
      <c r="K7" s="1"/>
      <c r="L7" s="1"/>
      <c r="M7" s="1"/>
      <c r="N7" s="1"/>
      <c r="O7" s="1"/>
      <c r="Q7" s="137"/>
    </row>
    <row r="8" spans="1:17" ht="14.25" x14ac:dyDescent="0.45">
      <c r="A8" s="1"/>
      <c r="B8" s="1"/>
      <c r="C8" s="1"/>
      <c r="D8" s="1"/>
      <c r="E8" s="1"/>
      <c r="F8" s="1"/>
      <c r="G8" s="1"/>
      <c r="H8" s="1"/>
      <c r="I8" s="1"/>
      <c r="J8" s="1"/>
      <c r="K8" s="1"/>
      <c r="L8" s="1"/>
      <c r="M8" s="1"/>
      <c r="N8" s="1"/>
      <c r="O8" s="1"/>
      <c r="Q8" s="137"/>
    </row>
    <row r="9" spans="1:17" ht="14.25" x14ac:dyDescent="0.45">
      <c r="A9" s="1"/>
      <c r="B9" s="1"/>
      <c r="C9" s="1"/>
      <c r="D9" s="1"/>
      <c r="E9" s="1"/>
      <c r="F9" s="1"/>
      <c r="G9" s="1"/>
      <c r="H9" s="1"/>
      <c r="I9" s="1"/>
      <c r="J9" s="1"/>
      <c r="K9" s="1"/>
      <c r="L9" s="1"/>
      <c r="M9" s="1"/>
      <c r="N9" s="1"/>
      <c r="O9" s="1"/>
      <c r="Q9" s="137"/>
    </row>
    <row r="10" spans="1:17" ht="9" customHeight="1" x14ac:dyDescent="0.45">
      <c r="A10" s="1"/>
      <c r="B10" s="1"/>
      <c r="C10" s="1"/>
      <c r="E10" s="1"/>
      <c r="F10" s="1"/>
      <c r="G10" s="1"/>
      <c r="H10" s="1"/>
      <c r="I10" s="1"/>
      <c r="J10" s="1"/>
      <c r="K10" s="1"/>
      <c r="L10" s="1"/>
      <c r="M10" s="1"/>
      <c r="N10" s="1"/>
      <c r="O10" s="1"/>
      <c r="Q10" s="137"/>
    </row>
    <row r="11" spans="1:17" ht="18" customHeight="1" x14ac:dyDescent="0.45">
      <c r="A11" s="1"/>
      <c r="B11" s="1"/>
      <c r="C11" s="72"/>
      <c r="D11" s="73"/>
      <c r="E11" s="313" t="s">
        <v>231</v>
      </c>
      <c r="F11" s="313" t="s">
        <v>280</v>
      </c>
      <c r="G11" s="1"/>
      <c r="H11" s="1"/>
      <c r="I11" s="1"/>
      <c r="J11" s="1"/>
      <c r="K11" s="1"/>
      <c r="L11" s="1"/>
      <c r="M11" s="1"/>
      <c r="N11" s="1"/>
      <c r="O11" s="1"/>
      <c r="Q11" s="137"/>
    </row>
    <row r="12" spans="1:17" ht="18" customHeight="1" x14ac:dyDescent="0.45">
      <c r="A12" s="1"/>
      <c r="B12" s="1"/>
      <c r="C12" s="72"/>
      <c r="D12" s="375" t="s">
        <v>277</v>
      </c>
      <c r="E12" s="376"/>
      <c r="F12" s="377"/>
      <c r="G12" s="1"/>
      <c r="H12" s="1"/>
      <c r="I12" s="1"/>
      <c r="J12" s="1"/>
      <c r="K12" s="1"/>
      <c r="L12" s="1"/>
      <c r="M12" s="1"/>
      <c r="N12" s="1"/>
      <c r="O12" s="1"/>
      <c r="Q12" s="137"/>
    </row>
    <row r="13" spans="1:17" x14ac:dyDescent="0.25">
      <c r="A13" s="1"/>
      <c r="B13" s="1"/>
      <c r="C13" s="1"/>
      <c r="D13" s="58" t="s">
        <v>232</v>
      </c>
      <c r="E13" s="33">
        <f>COUNTIF(Q:Q,D13)</f>
        <v>0</v>
      </c>
      <c r="F13" s="34">
        <f>E13/SUM(E13:E14)</f>
        <v>0</v>
      </c>
      <c r="G13" s="1"/>
      <c r="H13" s="1"/>
      <c r="I13" s="1"/>
      <c r="J13" s="1"/>
      <c r="K13" s="1"/>
      <c r="L13" s="1"/>
      <c r="M13" s="1"/>
      <c r="N13" s="1"/>
      <c r="O13" s="1"/>
      <c r="Q13" s="137"/>
    </row>
    <row r="14" spans="1:17" ht="18.75" x14ac:dyDescent="0.3">
      <c r="A14" s="1"/>
      <c r="B14" s="5" t="s">
        <v>85</v>
      </c>
      <c r="C14" s="1"/>
      <c r="D14" s="58" t="s">
        <v>233</v>
      </c>
      <c r="E14" s="33">
        <f>COUNTIF(Q:Q,D14)</f>
        <v>14</v>
      </c>
      <c r="F14" s="34">
        <f>E14/SUM(E13:E14)</f>
        <v>1</v>
      </c>
      <c r="G14" s="1"/>
      <c r="H14" s="1"/>
      <c r="I14" s="1"/>
      <c r="J14" s="1"/>
      <c r="K14" s="1"/>
      <c r="L14" s="1"/>
      <c r="M14" s="1"/>
      <c r="N14" s="1"/>
      <c r="O14" s="1"/>
      <c r="Q14" s="137"/>
    </row>
    <row r="15" spans="1:17" ht="15" customHeight="1" x14ac:dyDescent="0.45">
      <c r="A15" s="1"/>
      <c r="B15" s="1"/>
      <c r="C15" s="1"/>
      <c r="D15" s="1"/>
      <c r="E15" s="1"/>
      <c r="F15" s="1"/>
      <c r="G15" s="1"/>
      <c r="H15" s="1"/>
      <c r="I15" s="1"/>
      <c r="J15" s="1"/>
      <c r="K15" s="1"/>
      <c r="L15" s="1"/>
      <c r="M15" s="1"/>
      <c r="N15" s="1"/>
      <c r="O15" s="1"/>
      <c r="Q15" s="137"/>
    </row>
    <row r="16" spans="1:17" ht="15" customHeight="1" x14ac:dyDescent="0.55000000000000004">
      <c r="A16" s="1"/>
      <c r="B16" s="5"/>
      <c r="C16" s="1"/>
      <c r="D16" s="1"/>
      <c r="E16" s="1"/>
      <c r="F16" s="1"/>
      <c r="G16" s="1"/>
      <c r="H16" s="1"/>
      <c r="I16" s="1"/>
      <c r="J16" s="1"/>
      <c r="K16" s="1"/>
      <c r="L16" s="1"/>
      <c r="M16" s="1"/>
      <c r="N16" s="1"/>
      <c r="O16" s="1"/>
      <c r="P16" s="31"/>
      <c r="Q16" s="137"/>
    </row>
    <row r="17" spans="1:17" ht="18" customHeight="1" x14ac:dyDescent="0.45">
      <c r="A17" s="1"/>
      <c r="B17" s="361" t="s">
        <v>2</v>
      </c>
      <c r="C17" s="362"/>
      <c r="D17" s="98" t="s">
        <v>476</v>
      </c>
      <c r="E17" s="381"/>
      <c r="F17" s="381"/>
      <c r="G17" s="1"/>
      <c r="H17" s="1"/>
      <c r="I17" s="1"/>
      <c r="J17" s="1"/>
      <c r="K17" s="1"/>
      <c r="L17" s="1"/>
      <c r="M17" s="1"/>
      <c r="N17" s="1"/>
      <c r="O17" s="1"/>
      <c r="P17" s="32"/>
      <c r="Q17" s="137" t="str">
        <f>IF(E17="","nicht bearbeitet","bearbeitet")</f>
        <v>nicht bearbeitet</v>
      </c>
    </row>
    <row r="18" spans="1:17" ht="18" customHeight="1" x14ac:dyDescent="0.45">
      <c r="A18" s="1"/>
      <c r="B18" s="54"/>
      <c r="C18" s="1"/>
      <c r="D18" s="1"/>
      <c r="F18" s="1"/>
      <c r="G18" s="1"/>
      <c r="H18" s="1"/>
      <c r="I18" s="1"/>
      <c r="J18" s="1"/>
      <c r="K18" s="1"/>
      <c r="L18" s="1"/>
      <c r="M18" s="1"/>
      <c r="N18" s="1"/>
      <c r="O18" s="1"/>
      <c r="Q18" s="137"/>
    </row>
    <row r="19" spans="1:17" ht="18" customHeight="1" x14ac:dyDescent="0.25">
      <c r="A19" s="1"/>
      <c r="B19" s="99" t="s">
        <v>203</v>
      </c>
      <c r="C19" s="360"/>
      <c r="D19" s="360"/>
      <c r="E19" s="360"/>
      <c r="F19" s="360"/>
      <c r="G19" s="1"/>
      <c r="H19" s="1"/>
      <c r="I19" s="1"/>
      <c r="J19" s="1"/>
      <c r="K19" s="1"/>
      <c r="L19" s="1"/>
      <c r="M19" s="1"/>
      <c r="N19" s="1"/>
      <c r="O19" s="1"/>
      <c r="P19" s="32"/>
      <c r="Q19" s="137" t="str">
        <f>IF(C19="","nicht bearbeitet","bearbeitet")</f>
        <v>nicht bearbeitet</v>
      </c>
    </row>
    <row r="20" spans="1:17" ht="18" customHeight="1" x14ac:dyDescent="0.25">
      <c r="A20" s="1"/>
      <c r="B20" s="99" t="s">
        <v>3</v>
      </c>
      <c r="C20" s="360"/>
      <c r="D20" s="360"/>
      <c r="E20" s="360"/>
      <c r="F20" s="360"/>
      <c r="G20" s="1"/>
      <c r="H20" s="1"/>
      <c r="I20" s="1"/>
      <c r="J20" s="1"/>
      <c r="K20" s="1"/>
      <c r="L20" s="1"/>
      <c r="M20" s="1"/>
      <c r="N20" s="1"/>
      <c r="O20" s="1"/>
      <c r="P20" s="32"/>
      <c r="Q20" s="137" t="str">
        <f>IF(C20="","nicht bearbeitet","bearbeitet")</f>
        <v>nicht bearbeitet</v>
      </c>
    </row>
    <row r="21" spans="1:17" ht="18" customHeight="1" x14ac:dyDescent="0.25">
      <c r="A21" s="1"/>
      <c r="B21" s="99" t="s">
        <v>204</v>
      </c>
      <c r="C21" s="360"/>
      <c r="D21" s="360"/>
      <c r="E21" s="360"/>
      <c r="F21" s="360"/>
      <c r="G21" s="1"/>
      <c r="H21" s="1"/>
      <c r="I21" s="1"/>
      <c r="J21" s="1"/>
      <c r="K21" s="1"/>
      <c r="L21" s="1"/>
      <c r="M21" s="1"/>
      <c r="N21" s="1"/>
      <c r="O21" s="1"/>
      <c r="P21" s="32"/>
      <c r="Q21" s="137" t="str">
        <f>IF(C21="","nicht bearbeitet","bearbeitet")</f>
        <v>nicht bearbeitet</v>
      </c>
    </row>
    <row r="22" spans="1:17" ht="18" customHeight="1" x14ac:dyDescent="0.45">
      <c r="A22" s="1"/>
      <c r="B22" s="100" t="s">
        <v>205</v>
      </c>
      <c r="C22" s="378"/>
      <c r="D22" s="378"/>
      <c r="E22" s="378"/>
      <c r="F22" s="378"/>
      <c r="G22" s="1"/>
      <c r="H22" s="1"/>
      <c r="I22" s="1"/>
      <c r="J22" s="1"/>
      <c r="K22" s="1"/>
      <c r="L22" s="1"/>
      <c r="M22" s="1"/>
      <c r="N22" s="1"/>
      <c r="O22" s="1"/>
      <c r="P22" s="32"/>
      <c r="Q22" s="137" t="str">
        <f>IF(C22="","nicht bearbeitet","bearbeitet")</f>
        <v>nicht bearbeitet</v>
      </c>
    </row>
    <row r="23" spans="1:17" ht="18" customHeight="1" x14ac:dyDescent="0.45">
      <c r="A23" s="1"/>
      <c r="B23" s="99" t="s">
        <v>206</v>
      </c>
      <c r="C23" s="360"/>
      <c r="D23" s="360"/>
      <c r="E23" s="360"/>
      <c r="F23" s="360"/>
      <c r="G23" s="1"/>
      <c r="H23" s="1"/>
      <c r="I23" s="1"/>
      <c r="J23" s="1"/>
      <c r="K23" s="1"/>
      <c r="L23" s="1"/>
      <c r="M23" s="1"/>
      <c r="N23" s="1"/>
      <c r="O23" s="1"/>
      <c r="P23" s="32"/>
      <c r="Q23" s="137" t="str">
        <f>IF(C23="","nicht bearbeitet","bearbeitet")</f>
        <v>nicht bearbeitet</v>
      </c>
    </row>
    <row r="24" spans="1:17" ht="18" customHeight="1" x14ac:dyDescent="0.45">
      <c r="A24" s="1"/>
      <c r="B24" s="54"/>
      <c r="C24" s="1"/>
      <c r="D24" s="1"/>
      <c r="F24" s="1"/>
      <c r="G24" s="1"/>
      <c r="H24" s="1"/>
      <c r="I24" s="1"/>
      <c r="J24" s="1"/>
      <c r="K24" s="1"/>
      <c r="L24" s="1"/>
      <c r="M24" s="1"/>
      <c r="N24" s="1"/>
      <c r="O24" s="1"/>
      <c r="Q24" s="137"/>
    </row>
    <row r="25" spans="1:17" ht="18" customHeight="1" x14ac:dyDescent="0.25">
      <c r="A25" s="1"/>
      <c r="B25" s="55"/>
      <c r="C25" s="1"/>
      <c r="D25" s="1"/>
      <c r="E25" s="1"/>
      <c r="F25" s="1"/>
      <c r="G25" s="1"/>
      <c r="H25" s="1"/>
      <c r="I25" s="1"/>
      <c r="J25" s="1"/>
      <c r="K25" s="1"/>
      <c r="L25" s="1"/>
      <c r="M25" s="1"/>
      <c r="N25" s="1"/>
      <c r="O25" s="1"/>
      <c r="Q25" s="137"/>
    </row>
    <row r="26" spans="1:17" ht="18" customHeight="1" x14ac:dyDescent="0.25">
      <c r="A26" s="1"/>
      <c r="B26" s="361" t="s">
        <v>4</v>
      </c>
      <c r="C26" s="362"/>
      <c r="D26" s="362"/>
      <c r="E26" s="382"/>
      <c r="F26" s="382"/>
      <c r="G26" s="1"/>
      <c r="H26" s="1"/>
      <c r="I26" s="1"/>
      <c r="J26" s="1"/>
      <c r="K26" s="1"/>
      <c r="L26" s="1"/>
      <c r="M26" s="1"/>
      <c r="N26" s="1"/>
      <c r="O26" s="1"/>
      <c r="P26" s="32"/>
      <c r="Q26" s="137" t="str">
        <f>IF(E26="","nicht bearbeitet","bearbeitet")</f>
        <v>nicht bearbeitet</v>
      </c>
    </row>
    <row r="27" spans="1:17" ht="18" customHeight="1" x14ac:dyDescent="0.25">
      <c r="A27" s="1"/>
      <c r="B27" s="361" t="s">
        <v>5</v>
      </c>
      <c r="C27" s="362"/>
      <c r="D27" s="362"/>
      <c r="E27" s="383"/>
      <c r="F27" s="383"/>
      <c r="G27" s="1"/>
      <c r="H27" s="1"/>
      <c r="I27" s="1"/>
      <c r="J27" s="1"/>
      <c r="K27" s="1"/>
      <c r="L27" s="1"/>
      <c r="M27" s="1"/>
      <c r="N27" s="1"/>
      <c r="O27" s="1"/>
      <c r="P27" s="32"/>
      <c r="Q27" s="137" t="str">
        <f>IF(E27="","nicht bearbeitet","bearbeitet")</f>
        <v>nicht bearbeitet</v>
      </c>
    </row>
    <row r="28" spans="1:17" ht="18" customHeight="1" x14ac:dyDescent="0.25">
      <c r="A28" s="1"/>
      <c r="B28" s="361" t="s">
        <v>6</v>
      </c>
      <c r="C28" s="362"/>
      <c r="D28" s="362"/>
      <c r="E28" s="384"/>
      <c r="F28" s="384"/>
      <c r="G28" s="1"/>
      <c r="H28" s="1"/>
      <c r="I28" s="1"/>
      <c r="J28" s="1"/>
      <c r="K28" s="1"/>
      <c r="L28" s="1"/>
      <c r="M28" s="1"/>
      <c r="N28" s="1"/>
      <c r="O28" s="1"/>
      <c r="P28" s="32"/>
      <c r="Q28" s="137" t="str">
        <f>IF(E28="","nicht bearbeitet","bearbeitet")</f>
        <v>nicht bearbeitet</v>
      </c>
    </row>
    <row r="29" spans="1:17" ht="18" customHeight="1" x14ac:dyDescent="0.25">
      <c r="A29" s="1"/>
      <c r="B29" s="361" t="s">
        <v>7</v>
      </c>
      <c r="C29" s="362"/>
      <c r="D29" s="362"/>
      <c r="E29" s="384"/>
      <c r="F29" s="384"/>
      <c r="G29" s="1"/>
      <c r="H29" s="1"/>
      <c r="I29" s="1"/>
      <c r="J29" s="1"/>
      <c r="K29" s="1"/>
      <c r="L29" s="1"/>
      <c r="M29" s="1"/>
      <c r="N29" s="1"/>
      <c r="O29" s="1"/>
      <c r="P29" s="32"/>
      <c r="Q29" s="137" t="str">
        <f>IF(E29="","nicht bearbeitet","bearbeitet")</f>
        <v>nicht bearbeitet</v>
      </c>
    </row>
    <row r="30" spans="1:17" ht="18" customHeight="1" x14ac:dyDescent="0.25">
      <c r="A30" s="1"/>
      <c r="B30" s="361" t="s">
        <v>41</v>
      </c>
      <c r="C30" s="362"/>
      <c r="D30" s="362"/>
      <c r="E30" s="384"/>
      <c r="F30" s="384"/>
      <c r="G30" s="1"/>
      <c r="H30" s="1"/>
      <c r="I30" s="1"/>
      <c r="J30" s="1"/>
      <c r="K30" s="1"/>
      <c r="L30" s="1"/>
      <c r="M30" s="1"/>
      <c r="N30" s="1"/>
      <c r="O30" s="1"/>
      <c r="P30" s="32"/>
      <c r="Q30" s="137" t="str">
        <f>IF(E30="","nicht bearbeitet","bearbeitet")</f>
        <v>nicht bearbeitet</v>
      </c>
    </row>
    <row r="31" spans="1:17" ht="18" customHeight="1" x14ac:dyDescent="0.25">
      <c r="A31" s="1"/>
      <c r="B31" s="55"/>
      <c r="C31" s="1"/>
      <c r="D31" s="1"/>
      <c r="E31" s="1"/>
      <c r="F31" s="1"/>
      <c r="G31" s="1"/>
      <c r="H31" s="1"/>
      <c r="I31" s="1"/>
      <c r="J31" s="1"/>
      <c r="K31" s="1"/>
      <c r="L31" s="1"/>
      <c r="M31" s="1"/>
      <c r="N31" s="1"/>
      <c r="O31" s="1"/>
      <c r="Q31" s="137"/>
    </row>
    <row r="32" spans="1:17" ht="18" customHeight="1" x14ac:dyDescent="0.25">
      <c r="A32" s="1"/>
      <c r="B32" s="367"/>
      <c r="C32" s="367"/>
      <c r="D32" s="85" t="s">
        <v>10</v>
      </c>
      <c r="E32" s="85" t="s">
        <v>11</v>
      </c>
      <c r="F32" s="85" t="s">
        <v>12</v>
      </c>
      <c r="G32" s="1"/>
      <c r="H32" s="1"/>
      <c r="I32" s="1"/>
      <c r="J32" s="1"/>
      <c r="K32" s="1"/>
      <c r="L32" s="1"/>
      <c r="M32" s="1"/>
      <c r="N32" s="1"/>
      <c r="O32" s="1"/>
      <c r="Q32" s="137"/>
    </row>
    <row r="33" spans="1:17" ht="18" customHeight="1" x14ac:dyDescent="0.25">
      <c r="A33" s="1"/>
      <c r="B33" s="379" t="s">
        <v>262</v>
      </c>
      <c r="C33" s="380"/>
      <c r="D33" s="101"/>
      <c r="E33" s="101"/>
      <c r="F33" s="101"/>
      <c r="G33" s="1"/>
      <c r="H33" s="1"/>
      <c r="I33" s="1"/>
      <c r="J33" s="1"/>
      <c r="K33" s="1"/>
      <c r="L33" s="1"/>
      <c r="M33" s="1"/>
      <c r="N33" s="1"/>
      <c r="O33" s="1"/>
      <c r="P33" s="32"/>
      <c r="Q33" s="137" t="str">
        <f>IF(AND(D33="",E33="",F33=""),"nicht bearbeitet",IF(OR(E33="",F33=""),"teilweise bearbeitet","bearbeitet"))</f>
        <v>nicht bearbeitet</v>
      </c>
    </row>
    <row r="34" spans="1:17" ht="18" customHeight="1" x14ac:dyDescent="0.25">
      <c r="A34" s="1"/>
      <c r="B34" s="379" t="s">
        <v>263</v>
      </c>
      <c r="C34" s="380"/>
      <c r="D34" s="101"/>
      <c r="E34" s="101"/>
      <c r="F34" s="101"/>
      <c r="G34" s="1"/>
      <c r="H34" s="1"/>
      <c r="I34" s="1"/>
      <c r="J34" s="1"/>
      <c r="K34" s="1"/>
      <c r="L34" s="1"/>
      <c r="M34" s="1"/>
      <c r="N34" s="1"/>
      <c r="O34" s="1"/>
      <c r="P34" s="32"/>
      <c r="Q34" s="137" t="str">
        <f>IF(AND(D34="",E34="",F34=""),"nicht bearbeitet",IF(OR(E34="",F34=""),"teilweise bearbeitet","bearbeitet"))</f>
        <v>nicht bearbeitet</v>
      </c>
    </row>
    <row r="35" spans="1:17" ht="18" customHeight="1" x14ac:dyDescent="0.25">
      <c r="A35" s="1"/>
      <c r="B35" s="363" t="s">
        <v>471</v>
      </c>
      <c r="C35" s="364"/>
      <c r="D35" s="101"/>
      <c r="E35" s="101"/>
      <c r="F35" s="101"/>
      <c r="G35" s="1"/>
      <c r="H35" s="1"/>
      <c r="I35" s="1"/>
      <c r="J35" s="1"/>
      <c r="K35" s="1"/>
      <c r="L35" s="1"/>
      <c r="M35" s="1"/>
      <c r="N35" s="1"/>
      <c r="O35" s="1"/>
      <c r="P35" s="32"/>
      <c r="Q35" s="137"/>
    </row>
    <row r="36" spans="1:17" ht="18" customHeight="1" x14ac:dyDescent="0.25">
      <c r="A36" s="1"/>
      <c r="B36" s="363"/>
      <c r="C36" s="364"/>
      <c r="D36" s="101"/>
      <c r="E36" s="101"/>
      <c r="F36" s="101"/>
      <c r="G36" s="1"/>
      <c r="H36" s="1"/>
      <c r="I36" s="1"/>
      <c r="J36" s="1"/>
      <c r="K36" s="1"/>
      <c r="L36" s="1"/>
      <c r="M36" s="1"/>
      <c r="N36" s="1"/>
      <c r="O36" s="1"/>
      <c r="P36" s="32"/>
      <c r="Q36" s="137"/>
    </row>
    <row r="37" spans="1:17" ht="18" customHeight="1" x14ac:dyDescent="0.25">
      <c r="A37" s="1"/>
      <c r="B37" s="363"/>
      <c r="C37" s="364"/>
      <c r="D37" s="101"/>
      <c r="E37" s="101"/>
      <c r="F37" s="101"/>
      <c r="G37" s="1"/>
      <c r="H37" s="1"/>
      <c r="I37" s="1"/>
      <c r="J37" s="1"/>
      <c r="K37" s="1"/>
      <c r="L37" s="1"/>
      <c r="M37" s="1"/>
      <c r="N37" s="1"/>
      <c r="O37" s="1"/>
      <c r="P37" s="32"/>
      <c r="Q37" s="137"/>
    </row>
    <row r="38" spans="1:17" ht="18" customHeight="1" x14ac:dyDescent="0.25">
      <c r="A38" s="1"/>
      <c r="B38" s="363"/>
      <c r="C38" s="364"/>
      <c r="D38" s="101"/>
      <c r="E38" s="101"/>
      <c r="F38" s="101"/>
      <c r="G38" s="1"/>
      <c r="H38" s="1"/>
      <c r="I38" s="1"/>
      <c r="J38" s="1"/>
      <c r="K38" s="1"/>
      <c r="L38" s="1"/>
      <c r="M38" s="1"/>
      <c r="N38" s="1"/>
      <c r="O38" s="1"/>
      <c r="P38" s="32"/>
      <c r="Q38" s="137"/>
    </row>
    <row r="39" spans="1:17" ht="18" customHeight="1" x14ac:dyDescent="0.25">
      <c r="A39" s="1"/>
      <c r="B39" s="363"/>
      <c r="C39" s="364"/>
      <c r="D39" s="101"/>
      <c r="E39" s="101"/>
      <c r="F39" s="101"/>
      <c r="G39" s="1"/>
      <c r="H39" s="1"/>
      <c r="I39" s="1"/>
      <c r="J39" s="1"/>
      <c r="K39" s="1"/>
      <c r="L39" s="1"/>
      <c r="M39" s="1"/>
      <c r="N39" s="1"/>
      <c r="O39" s="1"/>
      <c r="P39" s="32"/>
      <c r="Q39" s="137"/>
    </row>
    <row r="40" spans="1:17" ht="18" customHeight="1" x14ac:dyDescent="0.25">
      <c r="A40" s="1"/>
      <c r="B40" s="363"/>
      <c r="C40" s="364"/>
      <c r="D40" s="101"/>
      <c r="E40" s="101"/>
      <c r="F40" s="101"/>
      <c r="G40" s="1"/>
      <c r="H40" s="1"/>
      <c r="I40" s="1"/>
      <c r="J40" s="1"/>
      <c r="K40" s="1"/>
      <c r="L40" s="1"/>
      <c r="M40" s="1"/>
      <c r="N40" s="1"/>
      <c r="O40" s="1"/>
      <c r="P40" s="32"/>
      <c r="Q40" s="137"/>
    </row>
    <row r="41" spans="1:17" ht="18" hidden="1" customHeight="1" outlineLevel="1" x14ac:dyDescent="0.45">
      <c r="A41" s="1"/>
      <c r="B41" s="363"/>
      <c r="C41" s="364"/>
      <c r="D41" s="173"/>
      <c r="E41" s="173"/>
      <c r="F41" s="173"/>
      <c r="G41" s="1"/>
      <c r="H41" s="1"/>
      <c r="I41" s="1"/>
      <c r="J41" s="1"/>
      <c r="K41" s="1"/>
      <c r="L41" s="1"/>
      <c r="M41" s="1"/>
      <c r="N41" s="1"/>
      <c r="O41" s="1"/>
      <c r="Q41" s="137"/>
    </row>
    <row r="42" spans="1:17" ht="18" hidden="1" customHeight="1" outlineLevel="1" x14ac:dyDescent="0.45">
      <c r="A42" s="1"/>
      <c r="B42" s="363"/>
      <c r="C42" s="364"/>
      <c r="D42" s="173"/>
      <c r="E42" s="173"/>
      <c r="F42" s="173"/>
      <c r="G42" s="1"/>
      <c r="H42" s="1"/>
      <c r="I42" s="1"/>
      <c r="J42" s="1"/>
      <c r="K42" s="1"/>
      <c r="L42" s="1"/>
      <c r="M42" s="1"/>
      <c r="N42" s="1"/>
      <c r="O42" s="1"/>
      <c r="Q42" s="137"/>
    </row>
    <row r="43" spans="1:17" ht="18" hidden="1" customHeight="1" outlineLevel="1" x14ac:dyDescent="0.45">
      <c r="A43" s="1"/>
      <c r="B43" s="363"/>
      <c r="C43" s="364"/>
      <c r="D43" s="173"/>
      <c r="E43" s="173"/>
      <c r="F43" s="173"/>
      <c r="G43" s="1"/>
      <c r="H43" s="1"/>
      <c r="I43" s="1"/>
      <c r="J43" s="1"/>
      <c r="K43" s="1"/>
      <c r="L43" s="1"/>
      <c r="M43" s="1"/>
      <c r="N43" s="1"/>
      <c r="O43" s="1"/>
      <c r="Q43" s="137"/>
    </row>
    <row r="44" spans="1:17" ht="18" hidden="1" customHeight="1" outlineLevel="1" x14ac:dyDescent="0.45">
      <c r="A44" s="1"/>
      <c r="B44" s="363"/>
      <c r="C44" s="364"/>
      <c r="D44" s="173"/>
      <c r="E44" s="173"/>
      <c r="F44" s="173"/>
      <c r="G44" s="1"/>
      <c r="H44" s="1"/>
      <c r="I44" s="1"/>
      <c r="J44" s="1"/>
      <c r="K44" s="1"/>
      <c r="L44" s="1"/>
      <c r="M44" s="1"/>
      <c r="N44" s="1"/>
      <c r="O44" s="1"/>
      <c r="Q44" s="137"/>
    </row>
    <row r="45" spans="1:17" ht="18" hidden="1" customHeight="1" outlineLevel="1" x14ac:dyDescent="0.45">
      <c r="A45" s="1"/>
      <c r="B45" s="363"/>
      <c r="C45" s="364"/>
      <c r="D45" s="173"/>
      <c r="E45" s="173"/>
      <c r="F45" s="173"/>
      <c r="G45" s="1"/>
      <c r="H45" s="1"/>
      <c r="I45" s="1"/>
      <c r="J45" s="1"/>
      <c r="K45" s="1"/>
      <c r="L45" s="1"/>
      <c r="M45" s="1"/>
      <c r="N45" s="1"/>
      <c r="O45" s="1"/>
      <c r="Q45" s="137"/>
    </row>
    <row r="46" spans="1:17" ht="18" hidden="1" customHeight="1" outlineLevel="1" x14ac:dyDescent="0.45">
      <c r="A46" s="1"/>
      <c r="B46" s="363"/>
      <c r="C46" s="364"/>
      <c r="D46" s="173"/>
      <c r="E46" s="173"/>
      <c r="F46" s="173"/>
      <c r="G46" s="1"/>
      <c r="H46" s="1"/>
      <c r="I46" s="1"/>
      <c r="J46" s="1"/>
      <c r="K46" s="1"/>
      <c r="L46" s="1"/>
      <c r="M46" s="1"/>
      <c r="N46" s="1"/>
      <c r="O46" s="1"/>
      <c r="Q46" s="137"/>
    </row>
    <row r="47" spans="1:17" ht="18" hidden="1" customHeight="1" outlineLevel="1" x14ac:dyDescent="0.45">
      <c r="A47" s="1"/>
      <c r="B47" s="363"/>
      <c r="C47" s="364"/>
      <c r="D47" s="173"/>
      <c r="E47" s="173"/>
      <c r="F47" s="173"/>
      <c r="G47" s="1"/>
      <c r="H47" s="1"/>
      <c r="I47" s="1"/>
      <c r="J47" s="1"/>
      <c r="K47" s="1"/>
      <c r="L47" s="1"/>
      <c r="M47" s="1"/>
      <c r="N47" s="1"/>
      <c r="O47" s="1"/>
      <c r="Q47" s="137"/>
    </row>
    <row r="48" spans="1:17" ht="18" hidden="1" customHeight="1" outlineLevel="1" x14ac:dyDescent="0.45">
      <c r="A48" s="1"/>
      <c r="B48" s="363"/>
      <c r="C48" s="364"/>
      <c r="D48" s="173"/>
      <c r="E48" s="173"/>
      <c r="F48" s="173"/>
      <c r="G48" s="1"/>
      <c r="H48" s="1"/>
      <c r="I48" s="1"/>
      <c r="J48" s="1"/>
      <c r="K48" s="1"/>
      <c r="L48" s="1"/>
      <c r="M48" s="1"/>
      <c r="N48" s="1"/>
      <c r="O48" s="1"/>
      <c r="Q48" s="137"/>
    </row>
    <row r="49" spans="1:17" ht="18" hidden="1" customHeight="1" outlineLevel="1" x14ac:dyDescent="0.45">
      <c r="A49" s="1"/>
      <c r="B49" s="363"/>
      <c r="C49" s="364"/>
      <c r="D49" s="173"/>
      <c r="E49" s="173"/>
      <c r="F49" s="173"/>
      <c r="G49" s="1"/>
      <c r="H49" s="1"/>
      <c r="I49" s="1"/>
      <c r="J49" s="1"/>
      <c r="K49" s="1"/>
      <c r="L49" s="1"/>
      <c r="M49" s="1"/>
      <c r="N49" s="1"/>
      <c r="O49" s="1"/>
      <c r="Q49" s="137"/>
    </row>
    <row r="50" spans="1:17" ht="18" hidden="1" customHeight="1" outlineLevel="1" x14ac:dyDescent="0.45">
      <c r="A50" s="1"/>
      <c r="B50" s="363"/>
      <c r="C50" s="364"/>
      <c r="D50" s="173"/>
      <c r="E50" s="173"/>
      <c r="F50" s="173"/>
      <c r="G50" s="1"/>
      <c r="H50" s="1"/>
      <c r="I50" s="1"/>
      <c r="J50" s="1"/>
      <c r="K50" s="1"/>
      <c r="L50" s="1"/>
      <c r="M50" s="1"/>
      <c r="N50" s="1"/>
      <c r="O50" s="1"/>
      <c r="Q50" s="137"/>
    </row>
    <row r="51" spans="1:17" ht="18" hidden="1" customHeight="1" outlineLevel="1" x14ac:dyDescent="0.45">
      <c r="A51" s="1"/>
      <c r="B51" s="363"/>
      <c r="C51" s="364"/>
      <c r="D51" s="173"/>
      <c r="E51" s="173"/>
      <c r="F51" s="173"/>
      <c r="G51" s="1"/>
      <c r="H51" s="1"/>
      <c r="I51" s="1"/>
      <c r="J51" s="1"/>
      <c r="K51" s="1"/>
      <c r="L51" s="1"/>
      <c r="M51" s="1"/>
      <c r="N51" s="1"/>
      <c r="O51" s="1"/>
      <c r="Q51" s="137"/>
    </row>
    <row r="52" spans="1:17" ht="18" hidden="1" customHeight="1" outlineLevel="1" x14ac:dyDescent="0.45">
      <c r="A52" s="1"/>
      <c r="B52" s="365"/>
      <c r="C52" s="366"/>
      <c r="D52" s="173"/>
      <c r="E52" s="173"/>
      <c r="F52" s="173"/>
      <c r="G52" s="1"/>
      <c r="H52" s="1"/>
      <c r="I52" s="1"/>
      <c r="J52" s="1"/>
      <c r="K52" s="1"/>
      <c r="L52" s="1"/>
      <c r="M52" s="1"/>
      <c r="N52" s="1"/>
      <c r="O52" s="1"/>
      <c r="Q52" s="137"/>
    </row>
    <row r="53" spans="1:17" collapsed="1" x14ac:dyDescent="0.25">
      <c r="A53" s="1"/>
      <c r="B53" s="1"/>
      <c r="C53" s="1"/>
      <c r="D53" s="1"/>
      <c r="E53" s="1"/>
      <c r="F53" s="1"/>
      <c r="G53" s="1"/>
      <c r="H53" s="1"/>
      <c r="I53" s="1"/>
      <c r="J53" s="1"/>
      <c r="K53" s="1"/>
      <c r="L53" s="1"/>
      <c r="M53" s="1"/>
      <c r="N53" s="1"/>
      <c r="O53" s="1"/>
      <c r="Q53" s="137"/>
    </row>
    <row r="54" spans="1:17" ht="18" customHeight="1" x14ac:dyDescent="0.25">
      <c r="A54" s="1"/>
      <c r="B54" s="369" t="s">
        <v>283</v>
      </c>
      <c r="C54" s="370"/>
      <c r="D54" s="370"/>
      <c r="E54" s="370"/>
      <c r="F54" s="371"/>
      <c r="G54" s="122"/>
      <c r="H54" s="1"/>
      <c r="I54" s="1"/>
      <c r="J54" s="1"/>
      <c r="K54" s="1"/>
      <c r="L54" s="1"/>
      <c r="M54" s="1"/>
      <c r="N54" s="1"/>
      <c r="O54" s="1"/>
      <c r="Q54" s="137"/>
    </row>
    <row r="55" spans="1:17" ht="341.25" customHeight="1" x14ac:dyDescent="0.25">
      <c r="A55" s="1"/>
      <c r="B55" s="372"/>
      <c r="C55" s="373"/>
      <c r="D55" s="373"/>
      <c r="E55" s="373"/>
      <c r="F55" s="374"/>
      <c r="G55" s="1"/>
      <c r="H55" s="1"/>
      <c r="I55" s="1"/>
      <c r="J55" s="1"/>
      <c r="K55" s="1"/>
      <c r="L55" s="1"/>
      <c r="M55" s="1"/>
      <c r="N55" s="1"/>
      <c r="O55" s="1"/>
      <c r="Q55" s="137" t="str">
        <f>IF(B55="","nicht bearbeitet","bearbeitet")</f>
        <v>nicht bearbeitet</v>
      </c>
    </row>
    <row r="56" spans="1:17" x14ac:dyDescent="0.25">
      <c r="A56" s="1"/>
      <c r="B56" s="1"/>
      <c r="C56" s="1"/>
      <c r="D56" s="1"/>
      <c r="E56" s="1"/>
      <c r="F56" s="1"/>
      <c r="G56" s="1"/>
      <c r="H56" s="1"/>
      <c r="I56" s="1"/>
      <c r="J56" s="1"/>
      <c r="K56" s="1"/>
      <c r="L56" s="1"/>
      <c r="M56" s="1"/>
      <c r="N56" s="1"/>
      <c r="O56" s="1"/>
    </row>
    <row r="57" spans="1:17" x14ac:dyDescent="0.25">
      <c r="A57" s="1"/>
      <c r="B57" s="1"/>
      <c r="C57" s="1"/>
      <c r="D57" s="1"/>
      <c r="E57" s="1"/>
      <c r="F57" s="4"/>
      <c r="G57" s="1"/>
      <c r="H57" s="1"/>
      <c r="I57" s="1"/>
      <c r="J57" s="1"/>
      <c r="K57" s="1"/>
      <c r="L57" s="1"/>
      <c r="M57" s="1"/>
      <c r="N57" s="1"/>
      <c r="O57" s="1"/>
    </row>
    <row r="58" spans="1:17" x14ac:dyDescent="0.25">
      <c r="A58" s="1"/>
      <c r="B58" s="40" t="s">
        <v>68</v>
      </c>
      <c r="C58" s="36"/>
      <c r="D58" s="368" t="s">
        <v>75</v>
      </c>
      <c r="E58" s="368"/>
      <c r="F58" s="39" t="s">
        <v>69</v>
      </c>
      <c r="G58" s="1"/>
      <c r="H58" s="1"/>
      <c r="I58" s="1"/>
      <c r="J58" s="1"/>
      <c r="K58" s="1"/>
      <c r="L58" s="1"/>
      <c r="M58" s="1"/>
      <c r="N58" s="1"/>
      <c r="O58" s="1"/>
    </row>
    <row r="59" spans="1:17" x14ac:dyDescent="0.25">
      <c r="A59" s="1"/>
      <c r="B59" s="1"/>
      <c r="C59" s="1"/>
      <c r="D59" s="1"/>
      <c r="E59" s="1"/>
      <c r="F59" s="1"/>
      <c r="G59" s="1"/>
      <c r="H59" s="1"/>
      <c r="I59" s="1"/>
      <c r="J59" s="1"/>
      <c r="K59" s="1"/>
      <c r="L59" s="1"/>
      <c r="M59" s="1"/>
      <c r="N59" s="1"/>
      <c r="O59" s="1"/>
    </row>
    <row r="60" spans="1:17" ht="14.25" hidden="1" x14ac:dyDescent="0.45">
      <c r="A60" s="1"/>
      <c r="B60" s="1"/>
      <c r="C60" s="1"/>
      <c r="D60" s="1"/>
      <c r="E60" s="1"/>
      <c r="F60" s="1"/>
      <c r="G60" s="1"/>
      <c r="H60" s="1"/>
      <c r="I60" s="1"/>
      <c r="J60" s="1"/>
      <c r="K60" s="1"/>
      <c r="L60" s="1"/>
      <c r="M60" s="1"/>
      <c r="N60" s="1"/>
      <c r="O60" s="1"/>
    </row>
  </sheetData>
  <sheetProtection algorithmName="SHA-512" hashValue="E2qyiDSB39XJF4ZUoJdlTgpbZjAb8S0XKEXqQRxvYyo/EnP56R5ONcV/ZaxaBwJNLUviTzT+Svb3C1Wo7PgsPA==" saltValue="mEWzbsIZeEA3hJEmoZFwyQ==" spinCount="100000" sheet="1" selectLockedCells="1"/>
  <mergeCells count="25">
    <mergeCell ref="D58:E58"/>
    <mergeCell ref="B54:F54"/>
    <mergeCell ref="B55:F55"/>
    <mergeCell ref="D12:F12"/>
    <mergeCell ref="B30:D30"/>
    <mergeCell ref="C22:F22"/>
    <mergeCell ref="B33:C33"/>
    <mergeCell ref="B34:C34"/>
    <mergeCell ref="C19:F19"/>
    <mergeCell ref="E17:F17"/>
    <mergeCell ref="E26:F26"/>
    <mergeCell ref="E27:F27"/>
    <mergeCell ref="E28:F28"/>
    <mergeCell ref="E29:F29"/>
    <mergeCell ref="E30:F30"/>
    <mergeCell ref="C20:F20"/>
    <mergeCell ref="C21:F21"/>
    <mergeCell ref="C23:F23"/>
    <mergeCell ref="B17:C17"/>
    <mergeCell ref="B35:C52"/>
    <mergeCell ref="B32:C32"/>
    <mergeCell ref="B26:D26"/>
    <mergeCell ref="B27:D27"/>
    <mergeCell ref="B28:D28"/>
    <mergeCell ref="B29:D29"/>
  </mergeCells>
  <phoneticPr fontId="10" type="noConversion"/>
  <dataValidations count="4">
    <dataValidation type="whole" operator="greaterThan" allowBlank="1" showInputMessage="1" showErrorMessage="1" sqref="E26 E29" xr:uid="{00000000-0002-0000-0400-000000000000}">
      <formula1>2015</formula1>
    </dataValidation>
    <dataValidation type="date" operator="greaterThan" allowBlank="1" showInputMessage="1" showErrorMessage="1" sqref="E27" xr:uid="{00000000-0002-0000-0400-000001000000}">
      <formula1>42005</formula1>
    </dataValidation>
    <dataValidation type="textLength" operator="lessThan" allowBlank="1" showInputMessage="1" showErrorMessage="1" sqref="B55:F55" xr:uid="{00000000-0002-0000-0400-000002000000}">
      <formula1>6000</formula1>
    </dataValidation>
    <dataValidation type="textLength" errorStyle="information" allowBlank="1" showInputMessage="1" showErrorMessage="1" errorTitle="Eingabehinweis" error="Bitte geben Sie die _x000a_letzten Ziffern Ihrer _x000a_Registriernummer ein, _x000a_z. B. für das SEZ-001:_x000a_                                 _x000a_               001" promptTitle="Eingabehinweis" prompt="Bitte geben Sie die _x000a_letzten Ziffern Ihrer _x000a_Registriernummer ein, _x000a_z. B. für das SRK-001:_x000a_                                 _x000a_               001" sqref="E17:F17" xr:uid="{00000000-0002-0000-0400-000003000000}">
      <formula1>1</formula1>
      <formula2>6</formula2>
    </dataValidation>
  </dataValidations>
  <hyperlinks>
    <hyperlink ref="F58" location="LA!A1" display="Weiter →" xr:uid="{00000000-0004-0000-0400-000000000000}"/>
    <hyperlink ref="B58" location="'Übersicht Bearbeitungsstand'!A1" display="← Zurück " xr:uid="{00000000-0004-0000-0400-000001000000}"/>
    <hyperlink ref="D58" location="'Übersicht Bearbeitungsstand'!A1" display="zur Übersicht Bearbeitungsstand " xr:uid="{00000000-0004-0000-0400-000002000000}"/>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versteckt!$E$7:$E$10</xm:f>
          </x14:formula1>
          <xm:sqref>E28</xm:sqref>
        </x14:dataValidation>
        <x14:dataValidation type="list" allowBlank="1" showInputMessage="1" showErrorMessage="1" xr:uid="{00000000-0002-0000-0400-000005000000}">
          <x14:formula1>
            <xm:f>versteckt!$C$8:$C$11</xm:f>
          </x14:formula1>
          <xm:sqref>E30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dimension ref="A1:XES86"/>
  <sheetViews>
    <sheetView showGridLines="0" zoomScale="90" zoomScaleNormal="90" workbookViewId="0">
      <selection activeCell="J76" sqref="J76"/>
    </sheetView>
  </sheetViews>
  <sheetFormatPr baseColWidth="10" defaultColWidth="0" defaultRowHeight="0" customHeight="1" zeroHeight="1" x14ac:dyDescent="0.25"/>
  <cols>
    <col min="1" max="1" width="4.7109375" customWidth="1"/>
    <col min="2" max="2" width="4.28515625" customWidth="1"/>
    <col min="3" max="3" width="16.85546875" customWidth="1"/>
    <col min="4" max="4" width="17" customWidth="1"/>
    <col min="5" max="5" width="17.140625" customWidth="1"/>
    <col min="6" max="6" width="14.140625" customWidth="1"/>
    <col min="7" max="7" width="40.7109375" customWidth="1"/>
    <col min="8" max="8" width="25.85546875" customWidth="1"/>
    <col min="9" max="9" width="20.7109375" customWidth="1"/>
    <col min="10" max="10" width="44.7109375" customWidth="1"/>
    <col min="11" max="11" width="11.5703125" customWidth="1"/>
    <col min="12" max="14" width="13.85546875" hidden="1"/>
    <col min="15" max="15" width="19.7109375" hidden="1"/>
    <col min="16" max="16" width="11.42578125" style="227" hidden="1"/>
    <col min="17" max="17" width="14.85546875" style="255" hidden="1"/>
    <col min="18" max="18" width="11.42578125" style="222" hidden="1"/>
    <col min="19" max="19" width="11.42578125" style="245" hidden="1"/>
    <col min="20" max="20" width="11.42578125" style="249" hidden="1"/>
    <col min="21" max="21" width="11.42578125" style="246" hidden="1"/>
    <col min="22" max="22" width="11.42578125" style="248" hidden="1"/>
    <col min="23" max="23" width="11.42578125" style="249" hidden="1"/>
    <col min="24" max="24" width="13.7109375" style="249" hidden="1"/>
    <col min="25" max="25" width="11.42578125" style="246" hidden="1"/>
    <col min="26" max="26" width="11.42578125" style="248" hidden="1"/>
    <col min="27" max="27" width="11.42578125" style="1" hidden="1"/>
    <col min="28" max="28" width="25.85546875" style="1" hidden="1"/>
    <col min="29" max="30" width="11.42578125" style="1" hidden="1"/>
    <col min="31" max="31" width="30.7109375" style="1" hidden="1"/>
    <col min="32" max="33" width="11.42578125" style="1" hidden="1"/>
    <col min="34" max="34" width="22" style="1" hidden="1"/>
    <col min="35" max="36" width="11.42578125" style="1" hidden="1"/>
    <col min="37" max="37" width="26.85546875" hidden="1"/>
    <col min="38" max="16372" width="11.42578125" hidden="1"/>
    <col min="16374" max="16384" width="11.42578125" hidden="1"/>
  </cols>
  <sheetData>
    <row r="1" spans="1:39" ht="35.1" customHeight="1" x14ac:dyDescent="0.25">
      <c r="A1" s="1"/>
      <c r="B1" s="1"/>
      <c r="C1" s="1"/>
      <c r="D1" s="1"/>
      <c r="E1" s="1"/>
      <c r="F1" s="1"/>
      <c r="G1" s="1"/>
      <c r="H1" s="1"/>
      <c r="I1" s="1"/>
      <c r="J1" s="1"/>
      <c r="K1" s="1"/>
      <c r="L1" s="1"/>
      <c r="M1" s="1"/>
      <c r="N1" s="1"/>
      <c r="O1" s="45"/>
      <c r="P1" s="221" t="s">
        <v>288</v>
      </c>
      <c r="Q1" s="218" t="s">
        <v>236</v>
      </c>
      <c r="S1" s="429" t="s">
        <v>266</v>
      </c>
      <c r="T1" s="430"/>
      <c r="U1" s="431"/>
      <c r="V1" s="432"/>
      <c r="W1" s="429" t="s">
        <v>267</v>
      </c>
      <c r="X1" s="430"/>
      <c r="Y1" s="431"/>
      <c r="Z1" s="432"/>
      <c r="AB1" s="133" t="s">
        <v>289</v>
      </c>
      <c r="AC1" s="134">
        <f>COUNTIF(S:S,"Hinweis")</f>
        <v>0</v>
      </c>
      <c r="AD1" s="134"/>
      <c r="AE1" s="133" t="s">
        <v>290</v>
      </c>
      <c r="AF1" s="134">
        <f>COUNTIF(S:S,"Abweichung")</f>
        <v>0</v>
      </c>
      <c r="AG1" s="135"/>
      <c r="AH1" s="133" t="s">
        <v>291</v>
      </c>
      <c r="AI1" s="134">
        <f>COUNTIF(W:W,"Hinweis")</f>
        <v>0</v>
      </c>
      <c r="AJ1" s="134"/>
      <c r="AK1" s="133" t="s">
        <v>292</v>
      </c>
      <c r="AL1" s="134">
        <f>COUNTIF(W:W,"Abweichung")</f>
        <v>0</v>
      </c>
      <c r="AM1" s="135"/>
    </row>
    <row r="2" spans="1:39" ht="15" customHeight="1" x14ac:dyDescent="0.25">
      <c r="A2" s="1"/>
      <c r="B2" s="1"/>
      <c r="C2" s="1"/>
      <c r="D2" s="1"/>
      <c r="E2" s="1"/>
      <c r="F2" s="1"/>
      <c r="H2" s="1"/>
      <c r="I2" s="41"/>
      <c r="J2" s="41"/>
      <c r="Q2" s="256"/>
      <c r="S2" s="433" t="s">
        <v>270</v>
      </c>
      <c r="T2" s="434"/>
      <c r="U2" s="435"/>
      <c r="V2" s="228"/>
      <c r="W2" s="229" t="s">
        <v>270</v>
      </c>
      <c r="X2" s="230"/>
      <c r="Y2" s="435" t="s">
        <v>268</v>
      </c>
      <c r="Z2" s="436"/>
      <c r="AB2" s="138"/>
      <c r="AE2" s="138"/>
      <c r="AG2" s="139"/>
      <c r="AH2" s="138"/>
      <c r="AK2" s="138"/>
      <c r="AL2" s="1"/>
      <c r="AM2" s="139"/>
    </row>
    <row r="3" spans="1:39" ht="15" customHeight="1" x14ac:dyDescent="0.25">
      <c r="A3" s="1"/>
      <c r="B3" s="1"/>
      <c r="C3" s="1"/>
      <c r="D3" s="1"/>
      <c r="E3" s="1"/>
      <c r="F3" s="1"/>
      <c r="H3" s="53"/>
      <c r="I3" s="92"/>
      <c r="J3" s="92"/>
      <c r="Q3" s="256"/>
      <c r="S3" s="233" t="s">
        <v>293</v>
      </c>
      <c r="T3" s="234" t="s">
        <v>294</v>
      </c>
      <c r="U3" s="235" t="s">
        <v>40</v>
      </c>
      <c r="V3" s="236" t="s">
        <v>269</v>
      </c>
      <c r="W3" s="233" t="s">
        <v>293</v>
      </c>
      <c r="X3" s="234" t="s">
        <v>294</v>
      </c>
      <c r="Y3" s="235" t="s">
        <v>40</v>
      </c>
      <c r="Z3" s="236" t="s">
        <v>269</v>
      </c>
      <c r="AB3" s="140" t="s">
        <v>294</v>
      </c>
      <c r="AC3" s="141" t="s">
        <v>40</v>
      </c>
      <c r="AD3" s="142" t="s">
        <v>269</v>
      </c>
      <c r="AE3" s="140" t="s">
        <v>294</v>
      </c>
      <c r="AF3" s="141" t="s">
        <v>40</v>
      </c>
      <c r="AG3" s="143" t="s">
        <v>269</v>
      </c>
      <c r="AH3" s="140" t="s">
        <v>294</v>
      </c>
      <c r="AI3" s="141" t="s">
        <v>40</v>
      </c>
      <c r="AJ3" s="142" t="s">
        <v>269</v>
      </c>
      <c r="AK3" s="140" t="s">
        <v>294</v>
      </c>
      <c r="AL3" s="141" t="s">
        <v>40</v>
      </c>
      <c r="AM3" s="143" t="s">
        <v>269</v>
      </c>
    </row>
    <row r="4" spans="1:39" ht="15" customHeight="1" x14ac:dyDescent="0.25">
      <c r="A4" s="1"/>
      <c r="B4" s="1"/>
      <c r="C4" s="1"/>
      <c r="D4" s="1"/>
      <c r="E4" s="1"/>
      <c r="F4" s="1"/>
      <c r="I4" s="313" t="s">
        <v>231</v>
      </c>
      <c r="J4" s="313" t="s">
        <v>280</v>
      </c>
      <c r="Q4" s="256"/>
      <c r="S4" s="241"/>
      <c r="T4" s="242"/>
      <c r="U4" s="243"/>
      <c r="V4" s="244"/>
      <c r="W4" s="241"/>
      <c r="X4" s="242"/>
      <c r="Y4" s="243"/>
      <c r="Z4" s="244"/>
      <c r="AB4" s="144">
        <v>1</v>
      </c>
      <c r="AC4" s="145" t="str">
        <f t="shared" ref="AC4:AC19" si="0">IF($AB4&lt;=$AC$1,VLOOKUP(CONCATENATE("Hinweis ",$AB4),$T:$V,2,0),"")</f>
        <v/>
      </c>
      <c r="AD4" s="147" t="str">
        <f t="shared" ref="AD4:AD19" si="1">IF($AB4&lt;=$AC$1,VLOOKUP(CONCATENATE("Hinweis ",$AB4),$T:$V,3,0),"")</f>
        <v/>
      </c>
      <c r="AE4" s="144">
        <v>1</v>
      </c>
      <c r="AF4" s="145" t="str">
        <f t="shared" ref="AF4:AF19" si="2">IF($AE4&lt;=$AF$1,VLOOKUP(CONCATENATE("Abweichung ",$AE4),$T:$V,2,0),"")</f>
        <v/>
      </c>
      <c r="AG4" s="146" t="str">
        <f t="shared" ref="AG4:AG19" si="3">IF($AE4&lt;=$AF$1,VLOOKUP(CONCATENATE("Abweichung ",$AE4),$T:$V,3,0),"")</f>
        <v/>
      </c>
      <c r="AH4" s="144">
        <v>1</v>
      </c>
      <c r="AI4" s="145" t="str">
        <f t="shared" ref="AI4:AI19" si="4">IF($AH4&lt;=$AI$1,VLOOKUP(CONCATENATE("Hinweis ",$AH4),$X:$Z,2,0),"")</f>
        <v/>
      </c>
      <c r="AJ4" s="145" t="str">
        <f t="shared" ref="AJ4:AJ19" si="5">IF($AH4&lt;=$AI$1,VLOOKUP(CONCATENATE("Hinweis ",$AH4),$X:$Z,3,0),"")</f>
        <v/>
      </c>
      <c r="AK4" s="144">
        <v>1</v>
      </c>
      <c r="AL4" s="145" t="str">
        <f t="shared" ref="AL4:AL19" si="6">IF($AK4&lt;=$AL$1,VLOOKUP(CONCATENATE("Abweichung ",$AK4),$X:$Z,2,0),"")</f>
        <v/>
      </c>
      <c r="AM4" s="146" t="str">
        <f t="shared" ref="AM4:AM19" si="7">IF($AK4&lt;=$AL$1,VLOOKUP(CONCATENATE("Abweichung ",$AK4),$X:$Z,3,0),"")</f>
        <v/>
      </c>
    </row>
    <row r="5" spans="1:39" ht="15" customHeight="1" x14ac:dyDescent="0.25">
      <c r="A5" s="1"/>
      <c r="B5" s="1"/>
      <c r="C5" s="1"/>
      <c r="D5" s="1"/>
      <c r="E5" s="1"/>
      <c r="F5" s="1"/>
      <c r="H5" s="437" t="str">
        <f>[1]Struktur!G4</f>
        <v>Bearbeitungsstand Pflichtangaben</v>
      </c>
      <c r="I5" s="438"/>
      <c r="J5" s="439"/>
      <c r="Q5" s="256"/>
      <c r="S5" s="241"/>
      <c r="T5" s="242"/>
      <c r="U5" s="243"/>
      <c r="V5" s="244"/>
      <c r="W5" s="241"/>
      <c r="X5" s="242"/>
      <c r="Y5" s="243"/>
      <c r="Z5" s="244"/>
      <c r="AB5" s="144">
        <v>2</v>
      </c>
      <c r="AC5" s="145" t="str">
        <f t="shared" si="0"/>
        <v/>
      </c>
      <c r="AD5" s="147" t="str">
        <f t="shared" si="1"/>
        <v/>
      </c>
      <c r="AE5" s="144">
        <v>2</v>
      </c>
      <c r="AF5" s="145" t="str">
        <f t="shared" si="2"/>
        <v/>
      </c>
      <c r="AG5" s="146" t="str">
        <f t="shared" si="3"/>
        <v/>
      </c>
      <c r="AH5" s="144">
        <v>2</v>
      </c>
      <c r="AI5" s="145" t="str">
        <f t="shared" si="4"/>
        <v/>
      </c>
      <c r="AJ5" s="145" t="str">
        <f t="shared" si="5"/>
        <v/>
      </c>
      <c r="AK5" s="144">
        <v>2</v>
      </c>
      <c r="AL5" s="145" t="str">
        <f t="shared" si="6"/>
        <v/>
      </c>
      <c r="AM5" s="146" t="str">
        <f t="shared" si="7"/>
        <v/>
      </c>
    </row>
    <row r="6" spans="1:39" ht="15" customHeight="1" x14ac:dyDescent="0.25">
      <c r="A6" s="1"/>
      <c r="B6" s="1"/>
      <c r="C6" s="1"/>
      <c r="D6" s="1"/>
      <c r="E6" s="1"/>
      <c r="F6" s="1"/>
      <c r="H6" s="58" t="s">
        <v>232</v>
      </c>
      <c r="I6" s="33">
        <f>COUNTIF(Q:Q,H6)</f>
        <v>0</v>
      </c>
      <c r="J6" s="34">
        <f>I6/SUM(I6:I8)</f>
        <v>0</v>
      </c>
      <c r="Q6" s="256"/>
      <c r="S6" s="241"/>
      <c r="T6" s="242"/>
      <c r="U6" s="243"/>
      <c r="V6" s="244"/>
      <c r="W6" s="241"/>
      <c r="X6" s="242"/>
      <c r="Y6" s="243"/>
      <c r="Z6" s="244"/>
      <c r="AB6" s="144">
        <v>3</v>
      </c>
      <c r="AC6" s="145" t="str">
        <f t="shared" si="0"/>
        <v/>
      </c>
      <c r="AD6" s="147" t="str">
        <f t="shared" si="1"/>
        <v/>
      </c>
      <c r="AE6" s="144">
        <v>3</v>
      </c>
      <c r="AF6" s="145" t="str">
        <f t="shared" si="2"/>
        <v/>
      </c>
      <c r="AG6" s="146" t="str">
        <f t="shared" si="3"/>
        <v/>
      </c>
      <c r="AH6" s="144">
        <v>3</v>
      </c>
      <c r="AI6" s="145" t="str">
        <f t="shared" si="4"/>
        <v/>
      </c>
      <c r="AJ6" s="145" t="str">
        <f t="shared" si="5"/>
        <v/>
      </c>
      <c r="AK6" s="144">
        <v>3</v>
      </c>
      <c r="AL6" s="145" t="str">
        <f t="shared" si="6"/>
        <v/>
      </c>
      <c r="AM6" s="146" t="str">
        <f t="shared" si="7"/>
        <v/>
      </c>
    </row>
    <row r="7" spans="1:39" ht="15" customHeight="1" x14ac:dyDescent="0.25">
      <c r="A7" s="1"/>
      <c r="B7" s="1"/>
      <c r="C7" s="1"/>
      <c r="D7" s="1"/>
      <c r="E7" s="1"/>
      <c r="F7" s="1"/>
      <c r="H7" s="58" t="s">
        <v>233</v>
      </c>
      <c r="I7" s="33">
        <f>COUNTIF(Q:Q,H7)</f>
        <v>22</v>
      </c>
      <c r="J7" s="34">
        <f>I7/SUM(I6:I8)</f>
        <v>1</v>
      </c>
      <c r="Q7" s="256"/>
      <c r="S7" s="241"/>
      <c r="T7" s="242"/>
      <c r="U7" s="243"/>
      <c r="V7" s="244"/>
      <c r="W7" s="241"/>
      <c r="X7" s="242"/>
      <c r="Y7" s="243"/>
      <c r="Z7" s="244"/>
      <c r="AB7" s="144">
        <v>4</v>
      </c>
      <c r="AC7" s="145" t="str">
        <f t="shared" si="0"/>
        <v/>
      </c>
      <c r="AD7" s="147" t="str">
        <f t="shared" si="1"/>
        <v/>
      </c>
      <c r="AE7" s="144">
        <v>4</v>
      </c>
      <c r="AF7" s="145" t="str">
        <f t="shared" si="2"/>
        <v/>
      </c>
      <c r="AG7" s="146" t="str">
        <f t="shared" si="3"/>
        <v/>
      </c>
      <c r="AH7" s="144">
        <v>4</v>
      </c>
      <c r="AI7" s="145" t="str">
        <f t="shared" si="4"/>
        <v/>
      </c>
      <c r="AJ7" s="145" t="str">
        <f t="shared" si="5"/>
        <v/>
      </c>
      <c r="AK7" s="144">
        <v>4</v>
      </c>
      <c r="AL7" s="145" t="str">
        <f t="shared" si="6"/>
        <v/>
      </c>
      <c r="AM7" s="146" t="str">
        <f t="shared" si="7"/>
        <v/>
      </c>
    </row>
    <row r="8" spans="1:39" ht="15" customHeight="1" x14ac:dyDescent="0.25">
      <c r="A8" s="1"/>
      <c r="B8" s="1"/>
      <c r="C8" s="1"/>
      <c r="D8" s="1"/>
      <c r="E8" s="1"/>
      <c r="F8" s="1"/>
      <c r="H8" s="58" t="s">
        <v>87</v>
      </c>
      <c r="I8" s="33">
        <f>COUNTIF(Q:Q,H8)</f>
        <v>0</v>
      </c>
      <c r="J8" s="34">
        <f>I8/SUM(I6:I8)</f>
        <v>0</v>
      </c>
      <c r="Q8" s="256"/>
      <c r="S8" s="241"/>
      <c r="T8" s="242"/>
      <c r="U8" s="243"/>
      <c r="V8" s="244"/>
      <c r="W8" s="241"/>
      <c r="X8" s="242"/>
      <c r="Y8" s="243"/>
      <c r="Z8" s="244"/>
      <c r="AB8" s="144">
        <v>5</v>
      </c>
      <c r="AC8" s="145" t="str">
        <f t="shared" si="0"/>
        <v/>
      </c>
      <c r="AD8" s="147" t="str">
        <f t="shared" si="1"/>
        <v/>
      </c>
      <c r="AE8" s="144">
        <v>5</v>
      </c>
      <c r="AF8" s="145" t="str">
        <f t="shared" si="2"/>
        <v/>
      </c>
      <c r="AG8" s="146" t="str">
        <f t="shared" si="3"/>
        <v/>
      </c>
      <c r="AH8" s="144">
        <v>5</v>
      </c>
      <c r="AI8" s="145" t="str">
        <f t="shared" si="4"/>
        <v/>
      </c>
      <c r="AJ8" s="145" t="str">
        <f t="shared" si="5"/>
        <v/>
      </c>
      <c r="AK8" s="144">
        <v>5</v>
      </c>
      <c r="AL8" s="145" t="str">
        <f t="shared" si="6"/>
        <v/>
      </c>
      <c r="AM8" s="146" t="str">
        <f t="shared" si="7"/>
        <v/>
      </c>
    </row>
    <row r="9" spans="1:39" ht="15" customHeight="1" x14ac:dyDescent="0.25">
      <c r="A9" s="1"/>
      <c r="B9" s="1"/>
      <c r="C9" s="1"/>
      <c r="D9" s="1"/>
      <c r="E9" s="1"/>
      <c r="F9" s="1"/>
      <c r="H9" s="1"/>
      <c r="I9" s="1"/>
      <c r="J9" s="1"/>
      <c r="Q9" s="256"/>
      <c r="S9" s="241"/>
      <c r="T9" s="242"/>
      <c r="U9" s="243"/>
      <c r="V9" s="244"/>
      <c r="W9" s="241"/>
      <c r="X9" s="242"/>
      <c r="Y9" s="243"/>
      <c r="Z9" s="244"/>
      <c r="AB9" s="144">
        <v>6</v>
      </c>
      <c r="AC9" s="145" t="str">
        <f t="shared" si="0"/>
        <v/>
      </c>
      <c r="AD9" s="147" t="str">
        <f t="shared" si="1"/>
        <v/>
      </c>
      <c r="AE9" s="144">
        <v>6</v>
      </c>
      <c r="AF9" s="145" t="str">
        <f t="shared" si="2"/>
        <v/>
      </c>
      <c r="AG9" s="146" t="str">
        <f t="shared" si="3"/>
        <v/>
      </c>
      <c r="AH9" s="144">
        <v>6</v>
      </c>
      <c r="AI9" s="145" t="str">
        <f t="shared" si="4"/>
        <v/>
      </c>
      <c r="AJ9" s="145" t="str">
        <f t="shared" si="5"/>
        <v/>
      </c>
      <c r="AK9" s="144">
        <v>6</v>
      </c>
      <c r="AL9" s="145" t="str">
        <f t="shared" si="6"/>
        <v/>
      </c>
      <c r="AM9" s="146" t="str">
        <f t="shared" si="7"/>
        <v/>
      </c>
    </row>
    <row r="10" spans="1:39" ht="15" customHeight="1" x14ac:dyDescent="0.25">
      <c r="A10" s="1"/>
      <c r="B10" s="1"/>
      <c r="C10" s="1"/>
      <c r="D10" s="1"/>
      <c r="E10" s="1"/>
      <c r="F10" s="1"/>
      <c r="H10" s="123" t="s">
        <v>246</v>
      </c>
      <c r="I10" s="123"/>
      <c r="J10" s="123"/>
      <c r="Q10" s="256"/>
      <c r="S10" s="241"/>
      <c r="T10" s="242"/>
      <c r="U10" s="243"/>
      <c r="V10" s="244"/>
      <c r="W10" s="241"/>
      <c r="X10" s="242"/>
      <c r="Y10" s="243"/>
      <c r="Z10" s="244"/>
      <c r="AB10" s="144">
        <v>7</v>
      </c>
      <c r="AC10" s="145" t="str">
        <f t="shared" si="0"/>
        <v/>
      </c>
      <c r="AD10" s="147" t="str">
        <f t="shared" si="1"/>
        <v/>
      </c>
      <c r="AE10" s="144">
        <v>7</v>
      </c>
      <c r="AF10" s="145" t="str">
        <f t="shared" si="2"/>
        <v/>
      </c>
      <c r="AG10" s="146" t="str">
        <f t="shared" si="3"/>
        <v/>
      </c>
      <c r="AH10" s="144">
        <v>7</v>
      </c>
      <c r="AI10" s="145" t="str">
        <f t="shared" si="4"/>
        <v/>
      </c>
      <c r="AJ10" s="145" t="str">
        <f t="shared" si="5"/>
        <v/>
      </c>
      <c r="AK10" s="144">
        <v>7</v>
      </c>
      <c r="AL10" s="145" t="str">
        <f t="shared" si="6"/>
        <v/>
      </c>
      <c r="AM10" s="146" t="str">
        <f t="shared" si="7"/>
        <v/>
      </c>
    </row>
    <row r="11" spans="1:39" ht="15" customHeight="1" x14ac:dyDescent="0.25">
      <c r="A11" s="1"/>
      <c r="B11" s="1"/>
      <c r="C11" s="1"/>
      <c r="D11" s="1"/>
      <c r="E11" s="1"/>
      <c r="F11" s="1"/>
      <c r="H11" s="58" t="s">
        <v>234</v>
      </c>
      <c r="I11" s="33">
        <f>COUNTIF(F:F,H11)</f>
        <v>0</v>
      </c>
      <c r="J11" s="34">
        <f>I11/8</f>
        <v>0</v>
      </c>
      <c r="Q11" s="256"/>
      <c r="S11" s="241"/>
      <c r="T11" s="242"/>
      <c r="U11" s="243"/>
      <c r="V11" s="244"/>
      <c r="W11" s="241"/>
      <c r="X11" s="242"/>
      <c r="Y11" s="243"/>
      <c r="Z11" s="244"/>
      <c r="AB11" s="144">
        <v>8</v>
      </c>
      <c r="AC11" s="145" t="str">
        <f t="shared" si="0"/>
        <v/>
      </c>
      <c r="AD11" s="147" t="str">
        <f t="shared" si="1"/>
        <v/>
      </c>
      <c r="AE11" s="144">
        <v>8</v>
      </c>
      <c r="AF11" s="145" t="str">
        <f t="shared" si="2"/>
        <v/>
      </c>
      <c r="AG11" s="146" t="str">
        <f t="shared" si="3"/>
        <v/>
      </c>
      <c r="AH11" s="144">
        <v>8</v>
      </c>
      <c r="AI11" s="145" t="str">
        <f t="shared" si="4"/>
        <v/>
      </c>
      <c r="AJ11" s="145" t="str">
        <f t="shared" si="5"/>
        <v/>
      </c>
      <c r="AK11" s="144">
        <v>8</v>
      </c>
      <c r="AL11" s="145" t="str">
        <f t="shared" si="6"/>
        <v/>
      </c>
      <c r="AM11" s="146" t="str">
        <f t="shared" si="7"/>
        <v/>
      </c>
    </row>
    <row r="12" spans="1:39" ht="15" customHeight="1" x14ac:dyDescent="0.25">
      <c r="A12" s="1"/>
      <c r="B12" s="1"/>
      <c r="C12" s="1"/>
      <c r="D12" s="1"/>
      <c r="E12" s="1"/>
      <c r="F12" s="1"/>
      <c r="H12" s="58" t="s">
        <v>235</v>
      </c>
      <c r="I12" s="33">
        <f>COUNTIF(F:F,H12)</f>
        <v>0</v>
      </c>
      <c r="J12" s="34">
        <f>I12/8</f>
        <v>0</v>
      </c>
      <c r="Q12" s="256"/>
      <c r="S12" s="241"/>
      <c r="T12" s="242"/>
      <c r="U12" s="243"/>
      <c r="V12" s="244"/>
      <c r="W12" s="241"/>
      <c r="X12" s="242"/>
      <c r="Y12" s="243"/>
      <c r="Z12" s="244"/>
      <c r="AB12" s="144">
        <v>9</v>
      </c>
      <c r="AC12" s="145" t="str">
        <f t="shared" si="0"/>
        <v/>
      </c>
      <c r="AD12" s="147" t="str">
        <f t="shared" si="1"/>
        <v/>
      </c>
      <c r="AE12" s="144">
        <v>9</v>
      </c>
      <c r="AF12" s="145" t="str">
        <f t="shared" si="2"/>
        <v/>
      </c>
      <c r="AG12" s="146" t="str">
        <f t="shared" si="3"/>
        <v/>
      </c>
      <c r="AH12" s="144">
        <v>9</v>
      </c>
      <c r="AI12" s="145" t="str">
        <f t="shared" si="4"/>
        <v/>
      </c>
      <c r="AJ12" s="145" t="str">
        <f t="shared" si="5"/>
        <v/>
      </c>
      <c r="AK12" s="144">
        <v>9</v>
      </c>
      <c r="AL12" s="145" t="str">
        <f t="shared" si="6"/>
        <v/>
      </c>
      <c r="AM12" s="146" t="str">
        <f t="shared" si="7"/>
        <v/>
      </c>
    </row>
    <row r="13" spans="1:39" ht="15" customHeight="1" x14ac:dyDescent="0.25">
      <c r="A13" s="1"/>
      <c r="B13" s="1"/>
      <c r="C13" s="1"/>
      <c r="D13" s="1"/>
      <c r="E13" s="1"/>
      <c r="F13" s="1"/>
      <c r="H13" s="1"/>
      <c r="I13" s="1"/>
      <c r="J13" s="30"/>
      <c r="Q13" s="256"/>
      <c r="S13" s="241"/>
      <c r="T13" s="242"/>
      <c r="U13" s="243"/>
      <c r="V13" s="244"/>
      <c r="W13" s="241"/>
      <c r="X13" s="242"/>
      <c r="Y13" s="243"/>
      <c r="Z13" s="244"/>
      <c r="AB13" s="144">
        <v>10</v>
      </c>
      <c r="AC13" s="145" t="str">
        <f t="shared" si="0"/>
        <v/>
      </c>
      <c r="AD13" s="147" t="str">
        <f t="shared" si="1"/>
        <v/>
      </c>
      <c r="AE13" s="144">
        <v>10</v>
      </c>
      <c r="AF13" s="145" t="str">
        <f t="shared" si="2"/>
        <v/>
      </c>
      <c r="AG13" s="146" t="str">
        <f t="shared" si="3"/>
        <v/>
      </c>
      <c r="AH13" s="144">
        <v>10</v>
      </c>
      <c r="AI13" s="145" t="str">
        <f t="shared" si="4"/>
        <v/>
      </c>
      <c r="AJ13" s="145" t="str">
        <f t="shared" si="5"/>
        <v/>
      </c>
      <c r="AK13" s="144">
        <v>10</v>
      </c>
      <c r="AL13" s="145" t="str">
        <f t="shared" si="6"/>
        <v/>
      </c>
      <c r="AM13" s="146" t="str">
        <f t="shared" si="7"/>
        <v/>
      </c>
    </row>
    <row r="14" spans="1:39" ht="15" customHeight="1" x14ac:dyDescent="0.25">
      <c r="A14" s="1"/>
      <c r="B14" s="1"/>
      <c r="C14" s="1"/>
      <c r="D14" s="1"/>
      <c r="E14" s="1"/>
      <c r="F14" s="1"/>
      <c r="G14" s="90"/>
      <c r="H14" s="438" t="str">
        <f>[1]Struktur!G13</f>
        <v>Bewertung Fachexperte</v>
      </c>
      <c r="I14" s="438"/>
      <c r="J14" s="438"/>
      <c r="Q14" s="256"/>
      <c r="S14" s="241"/>
      <c r="T14" s="242"/>
      <c r="U14" s="243"/>
      <c r="V14" s="244"/>
      <c r="W14" s="241"/>
      <c r="X14" s="242"/>
      <c r="Y14" s="243"/>
      <c r="Z14" s="244"/>
      <c r="AB14" s="144">
        <v>11</v>
      </c>
      <c r="AC14" s="145" t="str">
        <f t="shared" si="0"/>
        <v/>
      </c>
      <c r="AD14" s="147" t="str">
        <f t="shared" si="1"/>
        <v/>
      </c>
      <c r="AE14" s="144">
        <v>11</v>
      </c>
      <c r="AF14" s="145" t="str">
        <f t="shared" si="2"/>
        <v/>
      </c>
      <c r="AG14" s="146" t="str">
        <f t="shared" si="3"/>
        <v/>
      </c>
      <c r="AH14" s="144">
        <v>11</v>
      </c>
      <c r="AI14" s="145" t="str">
        <f t="shared" si="4"/>
        <v/>
      </c>
      <c r="AJ14" s="145" t="str">
        <f t="shared" si="5"/>
        <v/>
      </c>
      <c r="AK14" s="144">
        <v>11</v>
      </c>
      <c r="AL14" s="145" t="str">
        <f t="shared" si="6"/>
        <v/>
      </c>
      <c r="AM14" s="146" t="str">
        <f t="shared" si="7"/>
        <v/>
      </c>
    </row>
    <row r="15" spans="1:39" ht="15" customHeight="1" x14ac:dyDescent="0.25">
      <c r="A15" s="1"/>
      <c r="B15" s="1"/>
      <c r="C15" s="1"/>
      <c r="D15" s="1"/>
      <c r="E15" s="1"/>
      <c r="F15" s="1"/>
      <c r="G15" s="442" t="s">
        <v>281</v>
      </c>
      <c r="H15" s="58" t="s">
        <v>62</v>
      </c>
      <c r="I15" s="33">
        <f>COUNTIFS($H$46:$H$74,"Vorabbewertung",$I$46:$I$74,H15)</f>
        <v>0</v>
      </c>
      <c r="J15" s="34">
        <f t="shared" ref="J15:J20" si="8">I15/8</f>
        <v>0</v>
      </c>
      <c r="Q15" s="256"/>
      <c r="S15" s="241"/>
      <c r="T15" s="242"/>
      <c r="U15" s="243"/>
      <c r="V15" s="244"/>
      <c r="W15" s="241"/>
      <c r="X15" s="242"/>
      <c r="Y15" s="243"/>
      <c r="Z15" s="244"/>
      <c r="AB15" s="144">
        <v>12</v>
      </c>
      <c r="AC15" s="145" t="str">
        <f t="shared" si="0"/>
        <v/>
      </c>
      <c r="AD15" s="147" t="str">
        <f t="shared" si="1"/>
        <v/>
      </c>
      <c r="AE15" s="144">
        <v>12</v>
      </c>
      <c r="AF15" s="145" t="str">
        <f t="shared" si="2"/>
        <v/>
      </c>
      <c r="AG15" s="146" t="str">
        <f t="shared" si="3"/>
        <v/>
      </c>
      <c r="AH15" s="144">
        <v>12</v>
      </c>
      <c r="AI15" s="145" t="str">
        <f t="shared" si="4"/>
        <v/>
      </c>
      <c r="AJ15" s="145" t="str">
        <f t="shared" si="5"/>
        <v/>
      </c>
      <c r="AK15" s="144">
        <v>12</v>
      </c>
      <c r="AL15" s="145" t="str">
        <f t="shared" si="6"/>
        <v/>
      </c>
      <c r="AM15" s="146" t="str">
        <f t="shared" si="7"/>
        <v/>
      </c>
    </row>
    <row r="16" spans="1:39" ht="15" customHeight="1" x14ac:dyDescent="0.3">
      <c r="A16" s="1"/>
      <c r="B16" s="1"/>
      <c r="C16" s="440"/>
      <c r="D16" s="440"/>
      <c r="E16" s="440"/>
      <c r="F16" s="1"/>
      <c r="G16" s="442"/>
      <c r="H16" s="58" t="s">
        <v>66</v>
      </c>
      <c r="I16" s="33">
        <f>COUNTIFS($H$46:$H$74,"Vorabbewertung",$I$46:$I$74,H16)</f>
        <v>0</v>
      </c>
      <c r="J16" s="34">
        <f t="shared" si="8"/>
        <v>0</v>
      </c>
      <c r="Q16" s="256"/>
      <c r="S16" s="241"/>
      <c r="T16" s="242"/>
      <c r="U16" s="243"/>
      <c r="V16" s="244"/>
      <c r="W16" s="241"/>
      <c r="X16" s="242"/>
      <c r="Y16" s="243"/>
      <c r="Z16" s="244"/>
      <c r="AB16" s="144">
        <v>13</v>
      </c>
      <c r="AC16" s="145" t="str">
        <f t="shared" si="0"/>
        <v/>
      </c>
      <c r="AD16" s="147" t="str">
        <f t="shared" si="1"/>
        <v/>
      </c>
      <c r="AE16" s="144">
        <v>13</v>
      </c>
      <c r="AF16" s="145" t="str">
        <f t="shared" si="2"/>
        <v/>
      </c>
      <c r="AG16" s="146" t="str">
        <f t="shared" si="3"/>
        <v/>
      </c>
      <c r="AH16" s="144">
        <v>13</v>
      </c>
      <c r="AI16" s="145" t="str">
        <f t="shared" si="4"/>
        <v/>
      </c>
      <c r="AJ16" s="145" t="str">
        <f t="shared" si="5"/>
        <v/>
      </c>
      <c r="AK16" s="144">
        <v>13</v>
      </c>
      <c r="AL16" s="145" t="str">
        <f t="shared" si="6"/>
        <v/>
      </c>
      <c r="AM16" s="146" t="str">
        <f t="shared" si="7"/>
        <v/>
      </c>
    </row>
    <row r="17" spans="1:39" ht="15" customHeight="1" thickBot="1" x14ac:dyDescent="0.35">
      <c r="A17" s="1"/>
      <c r="B17" s="69"/>
      <c r="C17" s="69"/>
      <c r="D17" s="69"/>
      <c r="E17" s="69"/>
      <c r="F17" s="1"/>
      <c r="G17" s="442"/>
      <c r="H17" s="75" t="s">
        <v>65</v>
      </c>
      <c r="I17" s="76">
        <f>COUNTIFS($H$46:$H$74,"Vorabbewertung",$I$46:$I$74,H17)</f>
        <v>0</v>
      </c>
      <c r="J17" s="77">
        <f t="shared" si="8"/>
        <v>0</v>
      </c>
      <c r="Q17" s="256"/>
      <c r="S17" s="241"/>
      <c r="T17" s="242"/>
      <c r="U17" s="243"/>
      <c r="V17" s="244"/>
      <c r="W17" s="241"/>
      <c r="X17" s="242"/>
      <c r="Y17" s="243"/>
      <c r="Z17" s="244"/>
      <c r="AB17" s="144">
        <v>14</v>
      </c>
      <c r="AC17" s="145" t="str">
        <f t="shared" si="0"/>
        <v/>
      </c>
      <c r="AD17" s="147" t="str">
        <f t="shared" si="1"/>
        <v/>
      </c>
      <c r="AE17" s="144">
        <v>14</v>
      </c>
      <c r="AF17" s="145" t="str">
        <f t="shared" si="2"/>
        <v/>
      </c>
      <c r="AG17" s="146" t="str">
        <f t="shared" si="3"/>
        <v/>
      </c>
      <c r="AH17" s="144">
        <v>14</v>
      </c>
      <c r="AI17" s="145" t="str">
        <f t="shared" si="4"/>
        <v/>
      </c>
      <c r="AJ17" s="145" t="str">
        <f t="shared" si="5"/>
        <v/>
      </c>
      <c r="AK17" s="144">
        <v>14</v>
      </c>
      <c r="AL17" s="145" t="str">
        <f t="shared" si="6"/>
        <v/>
      </c>
      <c r="AM17" s="146" t="str">
        <f t="shared" si="7"/>
        <v/>
      </c>
    </row>
    <row r="18" spans="1:39" ht="15" customHeight="1" x14ac:dyDescent="0.3">
      <c r="A18" s="1"/>
      <c r="B18" s="69"/>
      <c r="C18" s="69"/>
      <c r="D18" s="69"/>
      <c r="E18" s="69"/>
      <c r="F18" s="1"/>
      <c r="G18" s="442" t="s">
        <v>282</v>
      </c>
      <c r="H18" s="114" t="s">
        <v>62</v>
      </c>
      <c r="I18" s="115">
        <f>COUNTIFS($H$46:$H$74,"Auditbericht",$I$46:$I$74,H18)</f>
        <v>0</v>
      </c>
      <c r="J18" s="116">
        <f t="shared" si="8"/>
        <v>0</v>
      </c>
      <c r="Q18" s="256"/>
      <c r="S18" s="241"/>
      <c r="T18" s="242"/>
      <c r="U18" s="243"/>
      <c r="V18" s="244"/>
      <c r="W18" s="241"/>
      <c r="X18" s="242"/>
      <c r="Y18" s="243"/>
      <c r="Z18" s="244"/>
      <c r="AB18" s="144">
        <v>15</v>
      </c>
      <c r="AC18" s="145" t="str">
        <f t="shared" si="0"/>
        <v/>
      </c>
      <c r="AD18" s="147" t="str">
        <f t="shared" si="1"/>
        <v/>
      </c>
      <c r="AE18" s="144">
        <v>15</v>
      </c>
      <c r="AF18" s="145" t="str">
        <f t="shared" si="2"/>
        <v/>
      </c>
      <c r="AG18" s="146" t="str">
        <f t="shared" si="3"/>
        <v/>
      </c>
      <c r="AH18" s="144">
        <v>15</v>
      </c>
      <c r="AI18" s="145" t="str">
        <f t="shared" si="4"/>
        <v/>
      </c>
      <c r="AJ18" s="145" t="str">
        <f t="shared" si="5"/>
        <v/>
      </c>
      <c r="AK18" s="144">
        <v>15</v>
      </c>
      <c r="AL18" s="145" t="str">
        <f t="shared" si="6"/>
        <v/>
      </c>
      <c r="AM18" s="146" t="str">
        <f t="shared" si="7"/>
        <v/>
      </c>
    </row>
    <row r="19" spans="1:39" ht="15" customHeight="1" x14ac:dyDescent="0.3">
      <c r="A19" s="1"/>
      <c r="B19" s="69"/>
      <c r="C19" s="69"/>
      <c r="D19" s="69"/>
      <c r="E19" s="69"/>
      <c r="F19" s="1"/>
      <c r="G19" s="442"/>
      <c r="H19" s="58" t="s">
        <v>66</v>
      </c>
      <c r="I19" s="33">
        <f>COUNTIFS($H$46:$H$74,"Auditbericht",$I$46:$I$74,H19)</f>
        <v>0</v>
      </c>
      <c r="J19" s="34">
        <f t="shared" si="8"/>
        <v>0</v>
      </c>
      <c r="Q19" s="256"/>
      <c r="S19" s="241"/>
      <c r="T19" s="242"/>
      <c r="U19" s="243"/>
      <c r="V19" s="244"/>
      <c r="W19" s="241"/>
      <c r="X19" s="242"/>
      <c r="Y19" s="243"/>
      <c r="Z19" s="244"/>
      <c r="AB19" s="144">
        <v>16</v>
      </c>
      <c r="AC19" s="145" t="str">
        <f t="shared" si="0"/>
        <v/>
      </c>
      <c r="AD19" s="147" t="str">
        <f t="shared" si="1"/>
        <v/>
      </c>
      <c r="AE19" s="144">
        <v>16</v>
      </c>
      <c r="AF19" s="145" t="str">
        <f t="shared" si="2"/>
        <v/>
      </c>
      <c r="AG19" s="146" t="str">
        <f t="shared" si="3"/>
        <v/>
      </c>
      <c r="AH19" s="144">
        <v>16</v>
      </c>
      <c r="AI19" s="145" t="str">
        <f t="shared" si="4"/>
        <v/>
      </c>
      <c r="AJ19" s="145" t="str">
        <f t="shared" si="5"/>
        <v/>
      </c>
      <c r="AK19" s="144">
        <v>16</v>
      </c>
      <c r="AL19" s="145" t="str">
        <f t="shared" si="6"/>
        <v/>
      </c>
      <c r="AM19" s="146" t="str">
        <f t="shared" si="7"/>
        <v/>
      </c>
    </row>
    <row r="20" spans="1:39" ht="15" customHeight="1" x14ac:dyDescent="0.3">
      <c r="A20" s="1"/>
      <c r="B20" s="69" t="s">
        <v>262</v>
      </c>
      <c r="C20" s="69"/>
      <c r="D20" s="69"/>
      <c r="E20" s="69"/>
      <c r="F20" s="1"/>
      <c r="G20" s="442"/>
      <c r="H20" s="58" t="s">
        <v>65</v>
      </c>
      <c r="I20" s="33">
        <f>COUNTIFS($H$46:$H$74,"Auditbericht",$I$46:$I$74,H20)</f>
        <v>0</v>
      </c>
      <c r="J20" s="34">
        <f t="shared" si="8"/>
        <v>0</v>
      </c>
      <c r="Q20" s="256"/>
      <c r="S20" s="241"/>
      <c r="T20" s="242"/>
      <c r="U20" s="243"/>
      <c r="V20" s="244"/>
      <c r="W20" s="241"/>
      <c r="X20" s="242"/>
      <c r="Y20" s="243"/>
      <c r="Z20" s="244"/>
    </row>
    <row r="21" spans="1:39" ht="15" customHeight="1" x14ac:dyDescent="0.3">
      <c r="A21" s="1"/>
      <c r="B21" s="69"/>
      <c r="C21" s="69"/>
      <c r="D21" s="69"/>
      <c r="E21" s="69"/>
      <c r="F21" s="1"/>
      <c r="G21" s="124"/>
      <c r="H21" s="67"/>
      <c r="I21" s="20"/>
      <c r="J21" s="68"/>
      <c r="Q21" s="257" t="str">
        <f>IF(J24="","nicht bearbeitet","bearbeitet")</f>
        <v>nicht bearbeitet</v>
      </c>
      <c r="S21" s="241"/>
      <c r="T21" s="242"/>
      <c r="U21" s="243"/>
      <c r="V21" s="244"/>
      <c r="W21" s="241"/>
      <c r="X21" s="242"/>
      <c r="Y21" s="243"/>
      <c r="Z21" s="244"/>
    </row>
    <row r="22" spans="1:39" ht="15" customHeight="1" x14ac:dyDescent="0.3">
      <c r="A22" s="1"/>
      <c r="B22" s="5"/>
      <c r="C22" s="5"/>
      <c r="D22" s="1"/>
      <c r="E22" s="13"/>
      <c r="F22" s="1"/>
      <c r="G22" s="1"/>
      <c r="H22" s="1"/>
      <c r="I22" s="1"/>
      <c r="J22" s="1"/>
      <c r="K22" s="1"/>
      <c r="L22" s="1"/>
      <c r="M22" s="1"/>
      <c r="N22" s="1"/>
      <c r="Q22" s="257"/>
      <c r="S22" s="241"/>
      <c r="T22" s="242"/>
      <c r="U22" s="243"/>
      <c r="V22" s="244"/>
      <c r="W22" s="241"/>
      <c r="X22" s="242"/>
      <c r="Y22" s="243"/>
      <c r="Z22" s="244"/>
    </row>
    <row r="23" spans="1:39" ht="18" customHeight="1" x14ac:dyDescent="0.25">
      <c r="A23" s="53" t="s">
        <v>196</v>
      </c>
      <c r="B23" s="386" t="str">
        <f>CONCATENATE("Persönliche Daten: ",'Allgemeine Angaben'!D33," ",'Allgemeine Angaben'!E33, " ",'Allgemeine Angaben'!F33)</f>
        <v xml:space="preserve">Persönliche Daten:   </v>
      </c>
      <c r="C23" s="386"/>
      <c r="D23" s="386"/>
      <c r="E23" s="386"/>
      <c r="F23" s="386"/>
      <c r="G23" s="386"/>
      <c r="I23" s="386" t="s">
        <v>209</v>
      </c>
      <c r="J23" s="386"/>
      <c r="K23" s="1"/>
      <c r="L23" s="1"/>
      <c r="M23" s="1"/>
      <c r="N23" s="1"/>
      <c r="Q23" s="256"/>
      <c r="S23" s="241"/>
      <c r="T23" s="242"/>
      <c r="U23" s="243"/>
      <c r="V23" s="244"/>
      <c r="W23" s="241"/>
      <c r="X23" s="242"/>
      <c r="Y23" s="243"/>
      <c r="Z23" s="244"/>
    </row>
    <row r="24" spans="1:39" ht="20.100000000000001" customHeight="1" x14ac:dyDescent="0.25">
      <c r="A24" s="15"/>
      <c r="B24" s="443" t="s">
        <v>197</v>
      </c>
      <c r="C24" s="444"/>
      <c r="D24" s="86"/>
      <c r="E24" s="87" t="s">
        <v>198</v>
      </c>
      <c r="F24" s="441"/>
      <c r="G24" s="441"/>
      <c r="I24" s="88" t="s">
        <v>210</v>
      </c>
      <c r="J24" s="86"/>
      <c r="K24" s="1"/>
      <c r="L24" s="1"/>
      <c r="M24" s="1"/>
      <c r="N24" s="1"/>
      <c r="O24" s="32"/>
      <c r="Q24" s="219" t="str">
        <f>IF(AND(D24="",F24=""),"nicht bearbeitet",IF(OR(D24="",F24=""),"teilweise bearbeitet","bearbeitet"))</f>
        <v>nicht bearbeitet</v>
      </c>
      <c r="S24" s="241"/>
      <c r="T24" s="242"/>
      <c r="U24" s="243"/>
      <c r="V24" s="244"/>
      <c r="W24" s="241"/>
      <c r="X24" s="242"/>
      <c r="Y24" s="243"/>
      <c r="Z24" s="244"/>
    </row>
    <row r="25" spans="1:39" ht="20.100000000000001" customHeight="1" x14ac:dyDescent="0.25">
      <c r="A25" s="1"/>
      <c r="B25" s="443" t="s">
        <v>201</v>
      </c>
      <c r="C25" s="444"/>
      <c r="D25" s="86"/>
      <c r="E25" s="87" t="s">
        <v>202</v>
      </c>
      <c r="F25" s="419"/>
      <c r="G25" s="419"/>
      <c r="I25" s="88" t="s">
        <v>211</v>
      </c>
      <c r="J25" s="86"/>
      <c r="K25" s="1"/>
      <c r="L25" s="1"/>
      <c r="M25" s="1"/>
      <c r="N25" s="1"/>
      <c r="O25" s="32"/>
      <c r="Q25" s="219" t="str">
        <f>IF(AND(D25="",F25=""),"nicht bearbeitet",IF(OR(D25="",F25=""),"teilweise bearbeitet","bearbeitet"))</f>
        <v>nicht bearbeitet</v>
      </c>
      <c r="S25" s="241"/>
      <c r="T25" s="242"/>
      <c r="U25" s="243"/>
      <c r="V25" s="244"/>
      <c r="W25" s="241"/>
      <c r="X25" s="242"/>
      <c r="Y25" s="243"/>
      <c r="Z25" s="244"/>
    </row>
    <row r="26" spans="1:39" ht="20.100000000000001" customHeight="1" x14ac:dyDescent="0.25">
      <c r="A26" s="1"/>
      <c r="B26" s="443" t="s">
        <v>199</v>
      </c>
      <c r="C26" s="444"/>
      <c r="D26" s="86"/>
      <c r="E26" s="87" t="s">
        <v>200</v>
      </c>
      <c r="F26" s="441"/>
      <c r="G26" s="441"/>
      <c r="H26" s="16"/>
      <c r="I26" s="16"/>
      <c r="J26" s="1"/>
      <c r="K26" s="1"/>
      <c r="L26" s="1"/>
      <c r="M26" s="1"/>
      <c r="N26" s="1"/>
      <c r="O26" s="32"/>
      <c r="Q26" s="219" t="str">
        <f>IF(AND(D26="",F26=""),"nicht bearbeitet",IF(OR(D26="",F26=""),"teilweise bearbeitet","bearbeitet"))</f>
        <v>nicht bearbeitet</v>
      </c>
      <c r="S26" s="241"/>
      <c r="T26" s="242"/>
      <c r="U26" s="243"/>
      <c r="V26" s="244"/>
      <c r="W26" s="241"/>
      <c r="X26" s="242"/>
      <c r="Y26" s="243"/>
      <c r="Z26" s="244"/>
    </row>
    <row r="27" spans="1:39" ht="20.100000000000001" customHeight="1" x14ac:dyDescent="0.3">
      <c r="A27" s="1"/>
      <c r="B27" s="5"/>
      <c r="C27" s="61"/>
      <c r="D27" s="16"/>
      <c r="E27" s="62"/>
      <c r="F27" s="16"/>
      <c r="G27" s="16"/>
      <c r="H27" s="16"/>
      <c r="I27" s="16"/>
      <c r="J27" s="1"/>
      <c r="K27" s="1"/>
      <c r="L27" s="1"/>
      <c r="M27" s="1"/>
      <c r="N27" s="1"/>
      <c r="Q27" s="256"/>
      <c r="S27" s="241"/>
      <c r="T27" s="242"/>
      <c r="U27" s="243"/>
      <c r="V27" s="244"/>
      <c r="W27" s="241"/>
      <c r="X27" s="242"/>
      <c r="Y27" s="243"/>
      <c r="Z27" s="244"/>
    </row>
    <row r="28" spans="1:39" ht="18" customHeight="1" x14ac:dyDescent="0.25">
      <c r="A28" s="53" t="s">
        <v>195</v>
      </c>
      <c r="B28" s="386" t="s">
        <v>195</v>
      </c>
      <c r="C28" s="386"/>
      <c r="D28" s="386"/>
      <c r="E28" s="386"/>
      <c r="F28" s="386"/>
      <c r="G28" s="386"/>
      <c r="H28" s="1"/>
      <c r="I28" s="1"/>
      <c r="J28" s="1"/>
      <c r="K28" s="1"/>
      <c r="L28" s="1"/>
      <c r="M28" s="1"/>
      <c r="N28" s="1"/>
      <c r="Q28" s="256"/>
      <c r="S28" s="241"/>
      <c r="T28" s="242"/>
      <c r="U28" s="243"/>
      <c r="V28" s="244"/>
      <c r="W28" s="241"/>
      <c r="X28" s="242"/>
      <c r="Y28" s="243"/>
      <c r="Z28" s="244"/>
    </row>
    <row r="29" spans="1:39" ht="20.100000000000001" customHeight="1" x14ac:dyDescent="0.25">
      <c r="A29" s="1"/>
      <c r="B29" s="415" t="s">
        <v>207</v>
      </c>
      <c r="C29" s="416"/>
      <c r="D29" s="320"/>
      <c r="E29" s="87" t="s">
        <v>272</v>
      </c>
      <c r="F29" s="419"/>
      <c r="G29" s="419"/>
      <c r="H29" s="1"/>
      <c r="I29" s="1"/>
      <c r="J29" s="1"/>
      <c r="K29" s="1"/>
      <c r="L29" s="1"/>
      <c r="M29" s="1"/>
      <c r="N29" s="1"/>
      <c r="O29" s="32"/>
      <c r="Q29" s="219" t="str">
        <f>IF(AND(D29="",F29=""),"nicht bearbeitet",IF(OR(D29="",F29=""),"teilweise bearbeitet","bearbeitet"))</f>
        <v>nicht bearbeitet</v>
      </c>
      <c r="S29" s="241"/>
      <c r="T29" s="242"/>
      <c r="U29" s="243"/>
      <c r="V29" s="244"/>
      <c r="W29" s="241"/>
      <c r="X29" s="242"/>
      <c r="Y29" s="243"/>
      <c r="Z29" s="244"/>
    </row>
    <row r="30" spans="1:39" ht="20.100000000000001" customHeight="1" x14ac:dyDescent="0.25">
      <c r="A30" s="1"/>
      <c r="B30" s="415" t="s">
        <v>208</v>
      </c>
      <c r="C30" s="416"/>
      <c r="D30" s="418"/>
      <c r="E30" s="419"/>
      <c r="F30" s="419"/>
      <c r="G30" s="419"/>
      <c r="H30" s="1"/>
      <c r="I30" s="1"/>
      <c r="J30" s="1"/>
      <c r="K30" s="1"/>
      <c r="L30" s="1"/>
      <c r="M30" s="1"/>
      <c r="N30" s="1"/>
      <c r="O30" s="32"/>
      <c r="Q30" s="219" t="str">
        <f>IF(D30="","nicht bearbeitet","bearbeitet")</f>
        <v>nicht bearbeitet</v>
      </c>
      <c r="S30" s="241"/>
      <c r="T30" s="242"/>
      <c r="U30" s="243"/>
      <c r="V30" s="244"/>
      <c r="W30" s="241"/>
      <c r="X30" s="242"/>
      <c r="Y30" s="243"/>
      <c r="Z30" s="244"/>
    </row>
    <row r="31" spans="1:39" ht="20.100000000000001" customHeight="1" x14ac:dyDescent="0.3">
      <c r="A31" s="1"/>
      <c r="B31" s="5"/>
      <c r="C31" s="16"/>
      <c r="D31" s="16"/>
      <c r="E31" s="17"/>
      <c r="F31" s="16"/>
      <c r="G31" s="1"/>
      <c r="H31" s="1"/>
      <c r="I31" s="1"/>
      <c r="J31" s="1"/>
      <c r="K31" s="1"/>
      <c r="L31" s="1"/>
      <c r="M31" s="1"/>
      <c r="N31" s="1"/>
      <c r="Q31" s="220"/>
      <c r="S31" s="241"/>
      <c r="T31" s="242"/>
      <c r="U31" s="243"/>
      <c r="V31" s="244"/>
      <c r="W31" s="241"/>
      <c r="X31" s="242"/>
      <c r="Y31" s="243"/>
      <c r="Z31" s="244"/>
    </row>
    <row r="32" spans="1:39" ht="18" customHeight="1" x14ac:dyDescent="0.25">
      <c r="A32" s="53" t="s">
        <v>40</v>
      </c>
      <c r="B32" s="369" t="s">
        <v>465</v>
      </c>
      <c r="C32" s="370"/>
      <c r="D32" s="370"/>
      <c r="E32" s="370"/>
      <c r="F32" s="370"/>
      <c r="G32" s="370"/>
      <c r="H32" s="370"/>
      <c r="I32" s="370"/>
      <c r="J32" s="371"/>
      <c r="K32" s="1"/>
      <c r="L32" s="1"/>
      <c r="M32" s="1"/>
      <c r="N32" s="1"/>
      <c r="Q32" s="220"/>
      <c r="S32" s="241"/>
      <c r="T32" s="242"/>
      <c r="U32" s="243"/>
      <c r="V32" s="244"/>
      <c r="W32" s="241"/>
      <c r="X32" s="242"/>
      <c r="Y32" s="243"/>
      <c r="Z32" s="244"/>
    </row>
    <row r="33" spans="1:26" ht="24.95" customHeight="1" x14ac:dyDescent="0.25">
      <c r="A33" s="13"/>
      <c r="B33" s="13"/>
      <c r="C33" s="421" t="s">
        <v>217</v>
      </c>
      <c r="D33" s="421"/>
      <c r="E33" s="421"/>
      <c r="F33" s="421"/>
      <c r="G33" s="421"/>
      <c r="H33" s="421"/>
      <c r="I33" s="421"/>
      <c r="J33" s="421"/>
      <c r="K33" s="1"/>
      <c r="L33" s="1"/>
      <c r="M33" s="1"/>
      <c r="N33" s="1"/>
      <c r="Q33" s="220"/>
      <c r="S33" s="241"/>
      <c r="T33" s="242"/>
      <c r="U33" s="243"/>
      <c r="V33" s="244"/>
      <c r="W33" s="241"/>
      <c r="X33" s="242"/>
      <c r="Y33" s="243"/>
      <c r="Z33" s="244"/>
    </row>
    <row r="34" spans="1:26" ht="24.95" customHeight="1" x14ac:dyDescent="0.25">
      <c r="A34" s="13"/>
      <c r="B34" s="13"/>
      <c r="C34" s="417" t="s">
        <v>522</v>
      </c>
      <c r="D34" s="417"/>
      <c r="E34" s="417"/>
      <c r="F34" s="417"/>
      <c r="G34" s="417"/>
      <c r="H34" s="417"/>
      <c r="I34" s="417"/>
      <c r="J34" s="417"/>
      <c r="K34" s="1"/>
      <c r="L34" s="1"/>
      <c r="M34" s="1"/>
      <c r="N34" s="1"/>
      <c r="Q34" s="220"/>
      <c r="S34" s="241"/>
      <c r="T34" s="242"/>
      <c r="U34" s="243"/>
      <c r="V34" s="244"/>
      <c r="W34" s="241"/>
      <c r="X34" s="242"/>
      <c r="Y34" s="243"/>
      <c r="Z34" s="244"/>
    </row>
    <row r="35" spans="1:26" ht="24.95" customHeight="1" x14ac:dyDescent="0.25">
      <c r="A35" s="13"/>
      <c r="B35" s="13"/>
      <c r="C35" s="417" t="s">
        <v>524</v>
      </c>
      <c r="D35" s="417"/>
      <c r="E35" s="417"/>
      <c r="F35" s="417"/>
      <c r="G35" s="417"/>
      <c r="H35" s="417"/>
      <c r="I35" s="417"/>
      <c r="J35" s="417"/>
      <c r="K35" s="1"/>
      <c r="L35" s="1"/>
      <c r="M35" s="1"/>
      <c r="N35" s="1"/>
      <c r="Q35" s="220"/>
      <c r="S35" s="241"/>
      <c r="T35" s="242"/>
      <c r="U35" s="243"/>
      <c r="V35" s="244"/>
      <c r="W35" s="241"/>
      <c r="X35" s="242"/>
      <c r="Y35" s="243"/>
      <c r="Z35" s="244"/>
    </row>
    <row r="36" spans="1:26" ht="21" customHeight="1" x14ac:dyDescent="0.25">
      <c r="A36" s="13"/>
      <c r="B36" s="13"/>
      <c r="C36" s="417" t="s">
        <v>516</v>
      </c>
      <c r="D36" s="417"/>
      <c r="E36" s="417"/>
      <c r="F36" s="417"/>
      <c r="G36" s="417"/>
      <c r="H36" s="417"/>
      <c r="I36" s="417"/>
      <c r="J36" s="417"/>
      <c r="K36" s="1"/>
      <c r="L36" s="1"/>
      <c r="M36" s="1"/>
      <c r="N36" s="1"/>
      <c r="Q36" s="258"/>
      <c r="S36" s="241"/>
      <c r="T36" s="242"/>
      <c r="U36" s="243"/>
      <c r="V36" s="244"/>
      <c r="W36" s="241"/>
      <c r="X36" s="242"/>
      <c r="Y36" s="243"/>
      <c r="Z36" s="244"/>
    </row>
    <row r="37" spans="1:26" ht="24.95" customHeight="1" x14ac:dyDescent="0.25">
      <c r="A37" s="13"/>
      <c r="B37" s="13"/>
      <c r="C37" s="417" t="s">
        <v>273</v>
      </c>
      <c r="D37" s="417"/>
      <c r="E37" s="417"/>
      <c r="F37" s="417"/>
      <c r="G37" s="417"/>
      <c r="H37" s="417"/>
      <c r="I37" s="417"/>
      <c r="J37" s="417"/>
      <c r="K37" s="1"/>
      <c r="L37" s="1"/>
      <c r="M37" s="1"/>
      <c r="N37" s="1"/>
      <c r="Q37" s="258"/>
      <c r="S37" s="241"/>
      <c r="T37" s="242"/>
      <c r="U37" s="243"/>
      <c r="V37" s="244"/>
      <c r="W37" s="241"/>
      <c r="X37" s="242"/>
      <c r="Y37" s="243"/>
      <c r="Z37" s="244"/>
    </row>
    <row r="38" spans="1:26" ht="24.95" customHeight="1" x14ac:dyDescent="0.25">
      <c r="A38" s="13"/>
      <c r="B38" s="13"/>
      <c r="C38" s="417" t="s">
        <v>214</v>
      </c>
      <c r="D38" s="417"/>
      <c r="E38" s="417"/>
      <c r="F38" s="417"/>
      <c r="G38" s="417"/>
      <c r="H38" s="417"/>
      <c r="I38" s="417"/>
      <c r="J38" s="417"/>
      <c r="K38" s="1"/>
      <c r="L38" s="1"/>
      <c r="M38" s="1"/>
      <c r="N38" s="1"/>
      <c r="Q38" s="258"/>
      <c r="S38" s="241"/>
      <c r="T38" s="242"/>
      <c r="U38" s="243"/>
      <c r="V38" s="244"/>
      <c r="W38" s="242"/>
      <c r="X38" s="242"/>
      <c r="Y38" s="243"/>
      <c r="Z38" s="244"/>
    </row>
    <row r="39" spans="1:26" ht="24.95" customHeight="1" x14ac:dyDescent="0.25">
      <c r="A39" s="13"/>
      <c r="B39" s="13"/>
      <c r="C39" s="417" t="s">
        <v>225</v>
      </c>
      <c r="D39" s="417"/>
      <c r="E39" s="417"/>
      <c r="F39" s="417"/>
      <c r="G39" s="417"/>
      <c r="H39" s="417"/>
      <c r="I39" s="417"/>
      <c r="J39" s="417"/>
      <c r="K39" s="1"/>
      <c r="L39" s="1"/>
      <c r="M39" s="1"/>
      <c r="N39" s="1"/>
      <c r="Q39" s="258"/>
      <c r="S39" s="241"/>
      <c r="T39" s="242"/>
      <c r="U39" s="243"/>
      <c r="V39" s="244"/>
      <c r="W39" s="242"/>
      <c r="X39" s="242"/>
      <c r="Y39" s="243"/>
      <c r="Z39" s="244"/>
    </row>
    <row r="40" spans="1:26" ht="23.25" customHeight="1" x14ac:dyDescent="0.25">
      <c r="A40" s="13"/>
      <c r="B40" s="13"/>
      <c r="C40" s="417" t="s">
        <v>487</v>
      </c>
      <c r="D40" s="417"/>
      <c r="E40" s="417"/>
      <c r="F40" s="417"/>
      <c r="G40" s="417"/>
      <c r="H40" s="417"/>
      <c r="I40" s="417"/>
      <c r="J40" s="417"/>
      <c r="K40" s="1"/>
      <c r="L40" s="1"/>
      <c r="M40" s="1"/>
      <c r="N40" s="1"/>
      <c r="Q40" s="258"/>
      <c r="S40" s="241"/>
      <c r="T40" s="242"/>
      <c r="U40" s="243"/>
      <c r="V40" s="244"/>
      <c r="W40" s="242"/>
      <c r="X40" s="242"/>
      <c r="Y40" s="243"/>
      <c r="Z40" s="244"/>
    </row>
    <row r="41" spans="1:26" ht="24.95" customHeight="1" x14ac:dyDescent="0.25">
      <c r="A41" s="13"/>
      <c r="B41" s="13"/>
      <c r="C41" s="417" t="s">
        <v>274</v>
      </c>
      <c r="D41" s="417"/>
      <c r="E41" s="417"/>
      <c r="F41" s="417"/>
      <c r="G41" s="417"/>
      <c r="H41" s="417"/>
      <c r="I41" s="417"/>
      <c r="J41" s="417"/>
      <c r="K41" s="1"/>
      <c r="L41" s="1"/>
      <c r="M41" s="1"/>
      <c r="N41" s="1"/>
      <c r="Q41" s="258"/>
      <c r="S41" s="241"/>
      <c r="T41" s="242"/>
      <c r="U41" s="243"/>
      <c r="V41" s="244"/>
      <c r="W41" s="242"/>
      <c r="X41" s="242"/>
      <c r="Y41" s="243"/>
      <c r="Z41" s="244"/>
    </row>
    <row r="42" spans="1:26" ht="24.95" customHeight="1" x14ac:dyDescent="0.25">
      <c r="A42" s="13"/>
      <c r="B42" s="13"/>
      <c r="C42" s="96"/>
      <c r="D42" s="96"/>
      <c r="E42" s="96"/>
      <c r="F42" s="96"/>
      <c r="G42" s="96"/>
      <c r="H42" s="96"/>
      <c r="I42" s="96"/>
      <c r="J42" s="96"/>
      <c r="K42" s="1"/>
      <c r="L42" s="1"/>
      <c r="M42" s="1"/>
      <c r="N42" s="1"/>
      <c r="Q42" s="258"/>
      <c r="S42" s="241"/>
      <c r="T42" s="242"/>
      <c r="U42" s="243"/>
      <c r="V42" s="244"/>
      <c r="W42" s="242"/>
      <c r="X42" s="242"/>
      <c r="Y42" s="243"/>
      <c r="Z42" s="244"/>
    </row>
    <row r="43" spans="1:26" ht="30" customHeight="1" x14ac:dyDescent="0.25">
      <c r="A43" s="1"/>
      <c r="B43" s="1"/>
      <c r="C43" s="52"/>
      <c r="D43" s="1"/>
      <c r="E43" s="408" t="s">
        <v>284</v>
      </c>
      <c r="F43" s="408"/>
      <c r="G43" s="408"/>
      <c r="H43" s="407" t="s">
        <v>344</v>
      </c>
      <c r="I43" s="407"/>
      <c r="J43" s="407"/>
      <c r="K43" s="1"/>
      <c r="L43" s="1"/>
      <c r="M43" s="1"/>
      <c r="N43" s="1"/>
      <c r="Q43" s="258"/>
      <c r="S43" s="241"/>
      <c r="T43" s="242"/>
      <c r="U43" s="243"/>
      <c r="V43" s="244"/>
      <c r="W43" s="242"/>
      <c r="X43" s="242"/>
      <c r="Y43" s="243"/>
      <c r="Z43" s="244"/>
    </row>
    <row r="44" spans="1:26" ht="30" customHeight="1" x14ac:dyDescent="0.25">
      <c r="A44" s="53" t="s">
        <v>82</v>
      </c>
      <c r="B44" s="393" t="s">
        <v>82</v>
      </c>
      <c r="C44" s="393"/>
      <c r="D44" s="393"/>
      <c r="E44" s="395" t="s">
        <v>365</v>
      </c>
      <c r="F44" s="396"/>
      <c r="G44" s="409" t="s">
        <v>18</v>
      </c>
      <c r="H44" s="411" t="s">
        <v>265</v>
      </c>
      <c r="I44" s="411"/>
      <c r="J44" s="413" t="s">
        <v>22</v>
      </c>
      <c r="K44" s="1"/>
      <c r="L44" s="1"/>
      <c r="M44" s="1"/>
      <c r="N44" s="1"/>
      <c r="Q44" s="258"/>
      <c r="S44" s="241"/>
      <c r="T44" s="242"/>
      <c r="U44" s="243"/>
      <c r="V44" s="244"/>
      <c r="W44" s="242"/>
      <c r="X44" s="242"/>
      <c r="Y44" s="243"/>
      <c r="Z44" s="244"/>
    </row>
    <row r="45" spans="1:26" ht="89.25" customHeight="1" x14ac:dyDescent="0.25">
      <c r="A45" s="53"/>
      <c r="B45" s="394"/>
      <c r="C45" s="394"/>
      <c r="D45" s="394"/>
      <c r="E45" s="82" t="s">
        <v>286</v>
      </c>
      <c r="F45" s="82" t="s">
        <v>287</v>
      </c>
      <c r="G45" s="410"/>
      <c r="H45" s="412"/>
      <c r="I45" s="412"/>
      <c r="J45" s="414"/>
      <c r="K45" s="1"/>
      <c r="L45" s="1"/>
      <c r="M45" s="1"/>
      <c r="N45" s="1"/>
      <c r="Q45" s="258"/>
      <c r="S45" s="241"/>
      <c r="T45" s="242"/>
      <c r="U45" s="243"/>
      <c r="V45" s="244"/>
      <c r="W45" s="242"/>
      <c r="X45" s="242"/>
      <c r="Y45" s="243"/>
      <c r="Z45" s="244"/>
    </row>
    <row r="46" spans="1:26" ht="66" customHeight="1" x14ac:dyDescent="0.25">
      <c r="A46" s="1"/>
      <c r="B46" s="1"/>
      <c r="C46" s="403" t="s">
        <v>17</v>
      </c>
      <c r="D46" s="404"/>
      <c r="E46" s="425" t="str">
        <f>IF(OR(D25="",F25=""),"",CONCATENATE(TEXT(D25,"TT.MM.JJJJ")," ",F25))</f>
        <v/>
      </c>
      <c r="F46" s="390" t="str">
        <f>IF(E46&lt;&gt;"",IF(OR(F25=versteckt!A6,F25=versteckt!A7,F25=versteckt!A8),"Anforderung erfüllt","Anforderung nicht erfüllt"),"Bitte oben ausfüllen")</f>
        <v>Bitte oben ausfüllen</v>
      </c>
      <c r="G46" s="385"/>
      <c r="H46" s="94" t="s">
        <v>266</v>
      </c>
      <c r="I46" s="83"/>
      <c r="J46" s="84"/>
      <c r="K46" s="1"/>
      <c r="L46" s="1"/>
      <c r="M46" s="1"/>
      <c r="N46" s="1"/>
      <c r="P46" s="227" t="s">
        <v>17</v>
      </c>
      <c r="Q46" s="220"/>
      <c r="S46" s="245" t="str">
        <f t="shared" ref="S46:S64" si="9">IF(AND($H46="Vorabbewertung",$I46="Hinweis"),"Hinweis",IF(AND($H46="Vorabbewertung",$I46="Abweichung"),"Abweichung",""))</f>
        <v/>
      </c>
      <c r="T46" s="249" t="str">
        <f>IF(S46&lt;&gt;"",CONCATENATE(S46," ",COUNTIF($S$1:S44,S46)+1),"")</f>
        <v/>
      </c>
      <c r="U46" s="246" t="str">
        <f>IF(S46&lt;&gt;"",$P46,"")</f>
        <v/>
      </c>
      <c r="V46" s="248" t="str">
        <f>IF(S46&lt;&gt;"",$J46,"")</f>
        <v/>
      </c>
      <c r="W46" s="245" t="str">
        <f t="shared" ref="W46:W64" si="10">IF(AND($H46="Auditbericht",$I46="Hinweis"),"Hinweis",IF(AND($H46="Auditbericht",$I46="Abweichung"),"Abweichung",""))</f>
        <v/>
      </c>
      <c r="X46" s="249" t="str">
        <f>IF(W46&lt;&gt;"",CONCATENATE(W46," ",COUNTIF(W$1:W44,W46)+1),"")</f>
        <v/>
      </c>
      <c r="Y46" s="246" t="str">
        <f>IF(W46&lt;&gt;"",$P46,"")</f>
        <v/>
      </c>
      <c r="Z46" s="248" t="str">
        <f>IF(W46&lt;&gt;"",$J46,"")</f>
        <v/>
      </c>
    </row>
    <row r="47" spans="1:26" ht="66" customHeight="1" x14ac:dyDescent="0.25">
      <c r="A47" s="1"/>
      <c r="B47" s="1"/>
      <c r="C47" s="403"/>
      <c r="D47" s="404"/>
      <c r="E47" s="426"/>
      <c r="F47" s="390"/>
      <c r="G47" s="385"/>
      <c r="H47" s="94" t="s">
        <v>267</v>
      </c>
      <c r="I47" s="83"/>
      <c r="J47" s="84"/>
      <c r="K47" s="1"/>
      <c r="L47" s="1"/>
      <c r="M47" s="1"/>
      <c r="N47" s="1"/>
      <c r="P47" s="227" t="s">
        <v>17</v>
      </c>
      <c r="Q47" s="258"/>
      <c r="S47" s="245" t="str">
        <f t="shared" si="9"/>
        <v/>
      </c>
      <c r="T47" s="249" t="str">
        <f>IF(S47&lt;&gt;"",CONCATENATE(S47," ",COUNTIF($S$1:S46,S47)+1),"")</f>
        <v/>
      </c>
      <c r="U47" s="246" t="str">
        <f t="shared" ref="U47:U64" si="11">IF(S47&lt;&gt;"",$P47,"")</f>
        <v/>
      </c>
      <c r="V47" s="248" t="str">
        <f t="shared" ref="V47:V64" si="12">IF(S47&lt;&gt;"",$J47,"")</f>
        <v/>
      </c>
      <c r="W47" s="245" t="str">
        <f t="shared" si="10"/>
        <v/>
      </c>
      <c r="X47" s="249" t="str">
        <f>IF(W47&lt;&gt;"",CONCATENATE(W47," ",COUNTIF(W$1:W46,W47)+1),"")</f>
        <v/>
      </c>
      <c r="Y47" s="246" t="str">
        <f t="shared" ref="Y47:Y64" si="13">IF(W47&lt;&gt;"",$P47,"")</f>
        <v/>
      </c>
      <c r="Z47" s="248" t="str">
        <f t="shared" ref="Z47:Z64" si="14">IF(W47&lt;&gt;"",$J47,"")</f>
        <v/>
      </c>
    </row>
    <row r="48" spans="1:26" ht="66" customHeight="1" x14ac:dyDescent="0.25">
      <c r="A48" s="1"/>
      <c r="B48" s="1"/>
      <c r="C48" s="403" t="s">
        <v>13</v>
      </c>
      <c r="D48" s="404"/>
      <c r="E48" s="427" t="str">
        <f>IF(D26="","",D26)</f>
        <v/>
      </c>
      <c r="F48" s="428" t="str">
        <f>IF(E48&lt;&gt;"",IF(ISNUMBER(E48),"Anforderung erfüllt","Anforderung nicht erfüllt"),"Bitte oben ausfüllen")</f>
        <v>Bitte oben ausfüllen</v>
      </c>
      <c r="G48" s="385"/>
      <c r="H48" s="94" t="s">
        <v>266</v>
      </c>
      <c r="I48" s="83"/>
      <c r="J48" s="84"/>
      <c r="K48" s="1"/>
      <c r="L48" s="1"/>
      <c r="M48" s="1"/>
      <c r="N48" s="1"/>
      <c r="P48" s="259" t="s">
        <v>303</v>
      </c>
      <c r="Q48" s="258"/>
      <c r="S48" s="245" t="str">
        <f t="shared" si="9"/>
        <v/>
      </c>
      <c r="T48" s="249" t="str">
        <f>IF(S48&lt;&gt;"",CONCATENATE(S48," ",COUNTIF($S$1:S47,S48)+1),"")</f>
        <v/>
      </c>
      <c r="U48" s="246" t="str">
        <f t="shared" si="11"/>
        <v/>
      </c>
      <c r="V48" s="248" t="str">
        <f t="shared" si="12"/>
        <v/>
      </c>
      <c r="W48" s="245" t="str">
        <f t="shared" si="10"/>
        <v/>
      </c>
      <c r="X48" s="249" t="str">
        <f>IF(W48&lt;&gt;"",CONCATENATE(W48," ",COUNTIF(W$1:W47,W48)+1),"")</f>
        <v/>
      </c>
      <c r="Y48" s="246" t="str">
        <f t="shared" si="13"/>
        <v/>
      </c>
      <c r="Z48" s="248" t="str">
        <f t="shared" si="14"/>
        <v/>
      </c>
    </row>
    <row r="49" spans="1:26" ht="66" customHeight="1" x14ac:dyDescent="0.25">
      <c r="A49" s="1"/>
      <c r="B49" s="1"/>
      <c r="C49" s="403"/>
      <c r="D49" s="404"/>
      <c r="E49" s="427"/>
      <c r="F49" s="428"/>
      <c r="G49" s="385"/>
      <c r="H49" s="94" t="s">
        <v>267</v>
      </c>
      <c r="I49" s="83"/>
      <c r="J49" s="84"/>
      <c r="K49" s="1"/>
      <c r="L49" s="1"/>
      <c r="M49" s="1"/>
      <c r="N49" s="1"/>
      <c r="P49" s="227" t="s">
        <v>303</v>
      </c>
      <c r="Q49" s="258"/>
      <c r="S49" s="245" t="str">
        <f t="shared" si="9"/>
        <v/>
      </c>
      <c r="T49" s="249" t="str">
        <f>IF(S49&lt;&gt;"",CONCATENATE(S49," ",COUNTIF($S$1:S48,S49)+1),"")</f>
        <v/>
      </c>
      <c r="U49" s="246" t="str">
        <f t="shared" si="11"/>
        <v/>
      </c>
      <c r="V49" s="248" t="str">
        <f t="shared" si="12"/>
        <v/>
      </c>
      <c r="W49" s="245" t="str">
        <f t="shared" si="10"/>
        <v/>
      </c>
      <c r="X49" s="249" t="str">
        <f>IF(W49&lt;&gt;"",CONCATENATE(W49," ",COUNTIF(W$1:W48,W49)+1),"")</f>
        <v/>
      </c>
      <c r="Y49" s="246" t="str">
        <f t="shared" si="13"/>
        <v/>
      </c>
      <c r="Z49" s="248" t="str">
        <f t="shared" si="14"/>
        <v/>
      </c>
    </row>
    <row r="50" spans="1:26" ht="66" customHeight="1" x14ac:dyDescent="0.25">
      <c r="A50" s="1"/>
      <c r="B50" s="1"/>
      <c r="C50" s="387" t="s">
        <v>466</v>
      </c>
      <c r="D50" s="388"/>
      <c r="E50" s="389"/>
      <c r="F50" s="390" t="str">
        <f>IF(E50&lt;&gt;"",IF(E50="ja","Anforderung erfüllt","Anforderung nicht erfüllt"),"Bitte ausfüllen")</f>
        <v>Bitte ausfüllen</v>
      </c>
      <c r="G50" s="424"/>
      <c r="H50" s="94" t="s">
        <v>266</v>
      </c>
      <c r="I50" s="83"/>
      <c r="J50" s="84"/>
      <c r="K50" s="1"/>
      <c r="L50" s="1"/>
      <c r="M50" s="1"/>
      <c r="N50" s="1"/>
      <c r="O50" s="32"/>
      <c r="P50" s="227" t="s">
        <v>14</v>
      </c>
      <c r="Q50" s="219" t="str">
        <f>IF(E50="","nicht bearbeitet",IF(OR(AND(F50="Anforderung nicht erfüllt",G50="")),"teilweise bearbeitet","bearbeitet"))</f>
        <v>nicht bearbeitet</v>
      </c>
      <c r="S50" s="245" t="str">
        <f t="shared" si="9"/>
        <v/>
      </c>
      <c r="T50" s="249" t="str">
        <f>IF(S50&lt;&gt;"",CONCATENATE(S50," ",COUNTIF($S$1:S49,S50)+1),"")</f>
        <v/>
      </c>
      <c r="U50" s="246" t="str">
        <f t="shared" si="11"/>
        <v/>
      </c>
      <c r="V50" s="248" t="str">
        <f t="shared" si="12"/>
        <v/>
      </c>
      <c r="W50" s="245" t="str">
        <f t="shared" si="10"/>
        <v/>
      </c>
      <c r="X50" s="249" t="str">
        <f>IF(W50&lt;&gt;"",CONCATENATE(W50," ",COUNTIF(W$1:W49,W50)+1),"")</f>
        <v/>
      </c>
      <c r="Y50" s="246" t="str">
        <f t="shared" si="13"/>
        <v/>
      </c>
      <c r="Z50" s="248" t="str">
        <f t="shared" si="14"/>
        <v/>
      </c>
    </row>
    <row r="51" spans="1:26" ht="66" customHeight="1" x14ac:dyDescent="0.25">
      <c r="A51" s="1"/>
      <c r="B51" s="1"/>
      <c r="C51" s="387"/>
      <c r="D51" s="388"/>
      <c r="E51" s="389"/>
      <c r="F51" s="390"/>
      <c r="G51" s="385"/>
      <c r="H51" s="94" t="s">
        <v>267</v>
      </c>
      <c r="I51" s="83"/>
      <c r="J51" s="84"/>
      <c r="K51" s="1"/>
      <c r="L51" s="1"/>
      <c r="M51" s="1"/>
      <c r="N51" s="1"/>
      <c r="O51" s="32"/>
      <c r="P51" s="227" t="s">
        <v>14</v>
      </c>
      <c r="S51" s="245" t="str">
        <f t="shared" si="9"/>
        <v/>
      </c>
      <c r="T51" s="249" t="str">
        <f>IF(S51&lt;&gt;"",CONCATENATE(S51," ",COUNTIF($S$1:S50,S51)+1),"")</f>
        <v/>
      </c>
      <c r="U51" s="246" t="str">
        <f t="shared" si="11"/>
        <v/>
      </c>
      <c r="V51" s="248" t="str">
        <f t="shared" si="12"/>
        <v/>
      </c>
      <c r="W51" s="245" t="str">
        <f t="shared" si="10"/>
        <v/>
      </c>
      <c r="X51" s="249" t="str">
        <f>IF(W51&lt;&gt;"",CONCATENATE(W51," ",COUNTIF(W$1:W50,W51)+1),"")</f>
        <v/>
      </c>
      <c r="Y51" s="246" t="str">
        <f t="shared" si="13"/>
        <v/>
      </c>
      <c r="Z51" s="248" t="str">
        <f t="shared" si="14"/>
        <v/>
      </c>
    </row>
    <row r="52" spans="1:26" ht="66" customHeight="1" x14ac:dyDescent="0.25">
      <c r="A52" s="1"/>
      <c r="B52" s="1"/>
      <c r="C52" s="397" t="s">
        <v>371</v>
      </c>
      <c r="D52" s="398"/>
      <c r="E52" s="405"/>
      <c r="F52" s="401" t="str">
        <f>IF(E52&lt;&gt;"",IF(E52="ja","Anforderung erfüllt","Anforderung nicht erfüllt"),"Bitte ausfüllen")</f>
        <v>Bitte ausfüllen</v>
      </c>
      <c r="G52" s="422"/>
      <c r="H52" s="94" t="s">
        <v>266</v>
      </c>
      <c r="I52" s="83"/>
      <c r="J52" s="84"/>
      <c r="K52" s="1"/>
      <c r="L52" s="1"/>
      <c r="M52" s="1"/>
      <c r="N52" s="1"/>
      <c r="O52" s="32"/>
      <c r="P52" s="227" t="s">
        <v>371</v>
      </c>
      <c r="Q52" s="219" t="str">
        <f>IF(E52="","nicht bearbeitet",IF(OR(AND(F52="Anforderung nicht erfüllt",G52="")),"teilweise bearbeitet","bearbeitet"))</f>
        <v>nicht bearbeitet</v>
      </c>
      <c r="S52" s="245" t="str">
        <f t="shared" si="9"/>
        <v/>
      </c>
      <c r="T52" s="249" t="str">
        <f>IF(S52&lt;&gt;"",CONCATENATE(S52," ",COUNTIF($S$1:S51,S52)+1),"")</f>
        <v/>
      </c>
      <c r="U52" s="246" t="str">
        <f t="shared" si="11"/>
        <v/>
      </c>
      <c r="V52" s="248" t="str">
        <f t="shared" si="12"/>
        <v/>
      </c>
      <c r="W52" s="245" t="str">
        <f t="shared" si="10"/>
        <v/>
      </c>
      <c r="X52" s="249" t="str">
        <f>IF(W52&lt;&gt;"",CONCATENATE(W52," ",COUNTIF(W$1:W51,W52)+1),"")</f>
        <v/>
      </c>
      <c r="Y52" s="246" t="str">
        <f t="shared" si="13"/>
        <v/>
      </c>
      <c r="Z52" s="248" t="str">
        <f t="shared" si="14"/>
        <v/>
      </c>
    </row>
    <row r="53" spans="1:26" ht="66" customHeight="1" x14ac:dyDescent="0.25">
      <c r="A53" s="1"/>
      <c r="B53" s="1"/>
      <c r="C53" s="399"/>
      <c r="D53" s="400"/>
      <c r="E53" s="406"/>
      <c r="F53" s="402"/>
      <c r="G53" s="423"/>
      <c r="H53" s="94" t="s">
        <v>267</v>
      </c>
      <c r="I53" s="83"/>
      <c r="J53" s="84"/>
      <c r="K53" s="1"/>
      <c r="L53" s="1"/>
      <c r="M53" s="1"/>
      <c r="N53" s="1"/>
      <c r="O53" s="32"/>
      <c r="P53" s="227" t="s">
        <v>371</v>
      </c>
      <c r="S53" s="245" t="str">
        <f t="shared" si="9"/>
        <v/>
      </c>
      <c r="T53" s="249" t="str">
        <f>IF(S53&lt;&gt;"",CONCATENATE(S53," ",COUNTIF($S$1:S52,S53)+1),"")</f>
        <v/>
      </c>
      <c r="U53" s="246" t="str">
        <f t="shared" si="11"/>
        <v/>
      </c>
      <c r="V53" s="248" t="str">
        <f t="shared" si="12"/>
        <v/>
      </c>
      <c r="W53" s="245" t="str">
        <f t="shared" si="10"/>
        <v/>
      </c>
      <c r="X53" s="249" t="str">
        <f>IF(W53&lt;&gt;"",CONCATENATE(W53," ",COUNTIF(W$1:W52,W53)+1),"")</f>
        <v/>
      </c>
      <c r="Y53" s="246" t="str">
        <f t="shared" si="13"/>
        <v/>
      </c>
      <c r="Z53" s="248" t="str">
        <f t="shared" si="14"/>
        <v/>
      </c>
    </row>
    <row r="54" spans="1:26" ht="66" customHeight="1" x14ac:dyDescent="0.25">
      <c r="A54" s="1"/>
      <c r="B54" s="1"/>
      <c r="C54" s="403" t="s">
        <v>349</v>
      </c>
      <c r="D54" s="404"/>
      <c r="E54" s="389"/>
      <c r="F54" s="390" t="str">
        <f>IF(E54&lt;&gt;"",IF(E54="ja","Anforderung erfüllt","Anforderung nicht erfüllt"),"Bitte ausfüllen")</f>
        <v>Bitte ausfüllen</v>
      </c>
      <c r="G54" s="385"/>
      <c r="H54" s="94" t="s">
        <v>266</v>
      </c>
      <c r="I54" s="83"/>
      <c r="J54" s="84"/>
      <c r="K54" s="1"/>
      <c r="L54" s="1"/>
      <c r="M54" s="1"/>
      <c r="N54" s="1"/>
      <c r="O54" s="32"/>
      <c r="P54" s="227" t="s">
        <v>349</v>
      </c>
      <c r="Q54" s="219" t="str">
        <f>IF(E54="","nicht bearbeitet",IF(OR(AND(F54="Anforderung nicht erfüllt",G54="")),"teilweise bearbeitet","bearbeitet"))</f>
        <v>nicht bearbeitet</v>
      </c>
      <c r="S54" s="245" t="str">
        <f t="shared" si="9"/>
        <v/>
      </c>
      <c r="T54" s="249" t="str">
        <f>IF(S54&lt;&gt;"",CONCATENATE(S54," ",COUNTIF($S$1:S53,S54)+1),"")</f>
        <v/>
      </c>
      <c r="U54" s="246" t="str">
        <f t="shared" si="11"/>
        <v/>
      </c>
      <c r="V54" s="248" t="str">
        <f t="shared" si="12"/>
        <v/>
      </c>
      <c r="W54" s="245" t="str">
        <f t="shared" si="10"/>
        <v/>
      </c>
      <c r="X54" s="249" t="str">
        <f>IF(W54&lt;&gt;"",CONCATENATE(W54," ",COUNTIF(W$1:W53,W54)+1),"")</f>
        <v/>
      </c>
      <c r="Y54" s="246" t="str">
        <f t="shared" si="13"/>
        <v/>
      </c>
      <c r="Z54" s="248" t="str">
        <f t="shared" si="14"/>
        <v/>
      </c>
    </row>
    <row r="55" spans="1:26" ht="66" customHeight="1" x14ac:dyDescent="0.25">
      <c r="A55" s="1"/>
      <c r="B55" s="1"/>
      <c r="C55" s="403"/>
      <c r="D55" s="404"/>
      <c r="E55" s="389"/>
      <c r="F55" s="390"/>
      <c r="G55" s="385"/>
      <c r="H55" s="94" t="s">
        <v>267</v>
      </c>
      <c r="I55" s="83"/>
      <c r="J55" s="84"/>
      <c r="K55" s="1"/>
      <c r="L55" s="1"/>
      <c r="M55" s="1"/>
      <c r="N55" s="1"/>
      <c r="O55" s="32"/>
      <c r="P55" s="227" t="s">
        <v>349</v>
      </c>
      <c r="S55" s="245" t="str">
        <f t="shared" si="9"/>
        <v/>
      </c>
      <c r="T55" s="249" t="str">
        <f>IF(S55&lt;&gt;"",CONCATENATE(S55," ",COUNTIF($S$1:S54,S55)+1),"")</f>
        <v/>
      </c>
      <c r="U55" s="246" t="str">
        <f t="shared" si="11"/>
        <v/>
      </c>
      <c r="V55" s="248" t="str">
        <f t="shared" si="12"/>
        <v/>
      </c>
      <c r="W55" s="245" t="str">
        <f t="shared" si="10"/>
        <v/>
      </c>
      <c r="X55" s="249" t="str">
        <f>IF(W55&lt;&gt;"",CONCATENATE(W55," ",COUNTIF(W$1:W54,W55)+1),"")</f>
        <v/>
      </c>
      <c r="Y55" s="246" t="str">
        <f t="shared" si="13"/>
        <v/>
      </c>
      <c r="Z55" s="248" t="str">
        <f t="shared" si="14"/>
        <v/>
      </c>
    </row>
    <row r="56" spans="1:26" ht="66" customHeight="1" x14ac:dyDescent="0.25">
      <c r="A56" s="1"/>
      <c r="B56" s="1"/>
      <c r="C56" s="387" t="s">
        <v>525</v>
      </c>
      <c r="D56" s="388"/>
      <c r="E56" s="389"/>
      <c r="F56" s="390" t="str">
        <f t="shared" ref="F56:F60" si="15">IF(E56&lt;&gt;"",IF(E56="ja","Anforderung erfüllt","Anforderung nicht erfüllt"),"Bitte ausfüllen")</f>
        <v>Bitte ausfüllen</v>
      </c>
      <c r="G56" s="385"/>
      <c r="H56" s="94" t="s">
        <v>266</v>
      </c>
      <c r="I56" s="83"/>
      <c r="J56" s="84"/>
      <c r="K56" s="1"/>
      <c r="L56" s="1"/>
      <c r="M56" s="1"/>
      <c r="N56" s="1"/>
      <c r="O56" s="32"/>
      <c r="P56" s="227" t="s">
        <v>275</v>
      </c>
      <c r="Q56" s="219" t="str">
        <f>IF(E56="","nicht bearbeitet",IF(OR(AND(F56="Anforderung nicht erfüllt",G56="")),"teilweise bearbeitet","bearbeitet"))</f>
        <v>nicht bearbeitet</v>
      </c>
      <c r="S56" s="245" t="str">
        <f t="shared" si="9"/>
        <v/>
      </c>
      <c r="T56" s="249" t="str">
        <f>IF(S56&lt;&gt;"",CONCATENATE(S56," ",COUNTIF($S$1:S55,S56)+1),"")</f>
        <v/>
      </c>
      <c r="U56" s="246" t="str">
        <f t="shared" si="11"/>
        <v/>
      </c>
      <c r="V56" s="248" t="str">
        <f t="shared" si="12"/>
        <v/>
      </c>
      <c r="W56" s="245" t="str">
        <f t="shared" si="10"/>
        <v/>
      </c>
      <c r="X56" s="249" t="str">
        <f>IF(W56&lt;&gt;"",CONCATENATE(W56," ",COUNTIF(W$1:W55,W56)+1),"")</f>
        <v/>
      </c>
      <c r="Y56" s="246" t="str">
        <f t="shared" si="13"/>
        <v/>
      </c>
      <c r="Z56" s="248" t="str">
        <f t="shared" si="14"/>
        <v/>
      </c>
    </row>
    <row r="57" spans="1:26" ht="66" customHeight="1" x14ac:dyDescent="0.25">
      <c r="A57" s="1"/>
      <c r="B57" s="1"/>
      <c r="C57" s="387"/>
      <c r="D57" s="388"/>
      <c r="E57" s="389"/>
      <c r="F57" s="390"/>
      <c r="G57" s="385"/>
      <c r="H57" s="94" t="s">
        <v>267</v>
      </c>
      <c r="I57" s="83"/>
      <c r="J57" s="84"/>
      <c r="K57" s="1"/>
      <c r="L57" s="1"/>
      <c r="M57" s="1"/>
      <c r="N57" s="1"/>
      <c r="O57" s="32"/>
      <c r="P57" s="227" t="s">
        <v>275</v>
      </c>
      <c r="S57" s="245" t="str">
        <f t="shared" si="9"/>
        <v/>
      </c>
      <c r="T57" s="249" t="str">
        <f>IF(S57&lt;&gt;"",CONCATENATE(S57," ",COUNTIF($S$1:S56,S57)+1),"")</f>
        <v/>
      </c>
      <c r="U57" s="246" t="str">
        <f t="shared" si="11"/>
        <v/>
      </c>
      <c r="V57" s="248" t="str">
        <f t="shared" si="12"/>
        <v/>
      </c>
      <c r="W57" s="245" t="str">
        <f t="shared" si="10"/>
        <v/>
      </c>
      <c r="X57" s="249" t="str">
        <f>IF(W57&lt;&gt;"",CONCATENATE(W57," ",COUNTIF(W$1:W56,W57)+1),"")</f>
        <v/>
      </c>
      <c r="Y57" s="246" t="str">
        <f t="shared" si="13"/>
        <v/>
      </c>
      <c r="Z57" s="248" t="str">
        <f t="shared" si="14"/>
        <v/>
      </c>
    </row>
    <row r="58" spans="1:26" ht="66" customHeight="1" x14ac:dyDescent="0.25">
      <c r="A58" s="1"/>
      <c r="B58" s="1"/>
      <c r="C58" s="387" t="s">
        <v>276</v>
      </c>
      <c r="D58" s="388"/>
      <c r="E58" s="389"/>
      <c r="F58" s="390" t="str">
        <f t="shared" si="15"/>
        <v>Bitte ausfüllen</v>
      </c>
      <c r="G58" s="385"/>
      <c r="H58" s="94" t="s">
        <v>266</v>
      </c>
      <c r="I58" s="83"/>
      <c r="J58" s="84"/>
      <c r="K58" s="1"/>
      <c r="L58" s="1"/>
      <c r="M58" s="1"/>
      <c r="N58" s="1"/>
      <c r="O58" s="32"/>
      <c r="P58" s="227" t="s">
        <v>276</v>
      </c>
      <c r="Q58" s="219" t="str">
        <f>IF(E58="","nicht bearbeitet",IF(OR(AND(F58="Anforderung nicht erfüllt",G58="")),"teilweise bearbeitet","bearbeitet"))</f>
        <v>nicht bearbeitet</v>
      </c>
      <c r="S58" s="245" t="str">
        <f t="shared" si="9"/>
        <v/>
      </c>
      <c r="T58" s="249" t="str">
        <f>IF(S58&lt;&gt;"",CONCATENATE(S58," ",COUNTIF($S$1:S57,S58)+1),"")</f>
        <v/>
      </c>
      <c r="U58" s="246" t="str">
        <f t="shared" si="11"/>
        <v/>
      </c>
      <c r="V58" s="248" t="str">
        <f t="shared" si="12"/>
        <v/>
      </c>
      <c r="W58" s="245" t="str">
        <f t="shared" si="10"/>
        <v/>
      </c>
      <c r="X58" s="249" t="str">
        <f>IF(W58&lt;&gt;"",CONCATENATE(W58," ",COUNTIF(W$1:W57,W58)+1),"")</f>
        <v/>
      </c>
      <c r="Y58" s="246" t="str">
        <f t="shared" si="13"/>
        <v/>
      </c>
      <c r="Z58" s="248" t="str">
        <f t="shared" si="14"/>
        <v/>
      </c>
    </row>
    <row r="59" spans="1:26" ht="66" customHeight="1" x14ac:dyDescent="0.25">
      <c r="A59" s="1"/>
      <c r="B59" s="1"/>
      <c r="C59" s="387"/>
      <c r="D59" s="388"/>
      <c r="E59" s="389"/>
      <c r="F59" s="390"/>
      <c r="G59" s="385"/>
      <c r="H59" s="94" t="s">
        <v>267</v>
      </c>
      <c r="I59" s="83"/>
      <c r="J59" s="84"/>
      <c r="K59" s="1"/>
      <c r="L59" s="1"/>
      <c r="M59" s="1"/>
      <c r="N59" s="1"/>
      <c r="O59" s="32"/>
      <c r="P59" s="227" t="s">
        <v>276</v>
      </c>
      <c r="S59" s="245" t="str">
        <f t="shared" si="9"/>
        <v/>
      </c>
      <c r="T59" s="249" t="str">
        <f>IF(S59&lt;&gt;"",CONCATENATE(S59," ",COUNTIF($S$1:S58,S59)+1),"")</f>
        <v/>
      </c>
      <c r="U59" s="246" t="str">
        <f t="shared" si="11"/>
        <v/>
      </c>
      <c r="V59" s="248" t="str">
        <f t="shared" si="12"/>
        <v/>
      </c>
      <c r="W59" s="245" t="str">
        <f t="shared" si="10"/>
        <v/>
      </c>
      <c r="X59" s="249" t="str">
        <f>IF(W59&lt;&gt;"",CONCATENATE(W59," ",COUNTIF(W$1:W58,W59)+1),"")</f>
        <v/>
      </c>
      <c r="Y59" s="246" t="str">
        <f t="shared" si="13"/>
        <v/>
      </c>
      <c r="Z59" s="248" t="str">
        <f t="shared" si="14"/>
        <v/>
      </c>
    </row>
    <row r="60" spans="1:26" ht="66" customHeight="1" x14ac:dyDescent="0.25">
      <c r="A60" s="1"/>
      <c r="B60" s="1"/>
      <c r="C60" s="387" t="s">
        <v>212</v>
      </c>
      <c r="D60" s="388"/>
      <c r="E60" s="389"/>
      <c r="F60" s="390" t="str">
        <f t="shared" si="15"/>
        <v>Bitte ausfüllen</v>
      </c>
      <c r="G60" s="385"/>
      <c r="H60" s="94" t="s">
        <v>266</v>
      </c>
      <c r="I60" s="83"/>
      <c r="J60" s="84"/>
      <c r="K60" s="1"/>
      <c r="L60" s="1"/>
      <c r="M60" s="1"/>
      <c r="N60" s="1"/>
      <c r="O60" s="32"/>
      <c r="P60" s="227" t="s">
        <v>212</v>
      </c>
      <c r="Q60" s="219" t="str">
        <f>IF(E60="","nicht bearbeitet",IF(OR(AND(F60="Anforderung nicht erfüllt",G60="")),"teilweise bearbeitet","bearbeitet"))</f>
        <v>nicht bearbeitet</v>
      </c>
      <c r="S60" s="245" t="str">
        <f t="shared" si="9"/>
        <v/>
      </c>
      <c r="T60" s="249" t="str">
        <f>IF(S60&lt;&gt;"",CONCATENATE(S60," ",COUNTIF($S$1:S59,S60)+1),"")</f>
        <v/>
      </c>
      <c r="U60" s="246" t="str">
        <f t="shared" si="11"/>
        <v/>
      </c>
      <c r="V60" s="248" t="str">
        <f t="shared" si="12"/>
        <v/>
      </c>
      <c r="W60" s="245" t="str">
        <f t="shared" si="10"/>
        <v/>
      </c>
      <c r="X60" s="249" t="str">
        <f>IF(W60&lt;&gt;"",CONCATENATE(W60," ",COUNTIF(W$1:W59,W60)+1),"")</f>
        <v/>
      </c>
      <c r="Y60" s="246" t="str">
        <f t="shared" si="13"/>
        <v/>
      </c>
      <c r="Z60" s="248" t="str">
        <f t="shared" si="14"/>
        <v/>
      </c>
    </row>
    <row r="61" spans="1:26" ht="66" customHeight="1" x14ac:dyDescent="0.25">
      <c r="A61" s="1"/>
      <c r="B61" s="1"/>
      <c r="C61" s="387"/>
      <c r="D61" s="388"/>
      <c r="E61" s="389"/>
      <c r="F61" s="390"/>
      <c r="G61" s="385"/>
      <c r="H61" s="94" t="s">
        <v>267</v>
      </c>
      <c r="I61" s="83"/>
      <c r="J61" s="84"/>
      <c r="K61" s="1"/>
      <c r="L61" s="1"/>
      <c r="M61" s="1"/>
      <c r="N61" s="1"/>
      <c r="O61" s="32"/>
      <c r="P61" s="227" t="s">
        <v>212</v>
      </c>
      <c r="S61" s="245" t="str">
        <f t="shared" si="9"/>
        <v/>
      </c>
      <c r="T61" s="249" t="str">
        <f>IF(S61&lt;&gt;"",CONCATENATE(S61," ",COUNTIF($S$1:S60,S61)+1),"")</f>
        <v/>
      </c>
      <c r="U61" s="246" t="str">
        <f t="shared" si="11"/>
        <v/>
      </c>
      <c r="V61" s="248" t="str">
        <f t="shared" si="12"/>
        <v/>
      </c>
      <c r="W61" s="245" t="str">
        <f t="shared" si="10"/>
        <v/>
      </c>
      <c r="X61" s="249" t="str">
        <f>IF(W61&lt;&gt;"",CONCATENATE(W61," ",COUNTIF(W$1:W60,W61)+1),"")</f>
        <v/>
      </c>
      <c r="Y61" s="246" t="str">
        <f t="shared" si="13"/>
        <v/>
      </c>
      <c r="Z61" s="248" t="str">
        <f t="shared" si="14"/>
        <v/>
      </c>
    </row>
    <row r="62" spans="1:26" ht="20.100000000000001" customHeight="1" x14ac:dyDescent="0.25">
      <c r="A62" s="1"/>
      <c r="B62" s="1"/>
      <c r="C62" s="1"/>
      <c r="D62" s="1"/>
      <c r="E62" s="1"/>
      <c r="F62" s="1"/>
      <c r="G62" s="1"/>
      <c r="H62" s="1"/>
      <c r="I62" s="1"/>
      <c r="J62" s="1"/>
      <c r="K62" s="1"/>
      <c r="L62" s="1"/>
      <c r="M62" s="1"/>
      <c r="N62" s="1"/>
      <c r="O62" s="18"/>
      <c r="S62" s="245" t="str">
        <f t="shared" si="9"/>
        <v/>
      </c>
      <c r="T62" s="249" t="str">
        <f>IF(S62&lt;&gt;"",CONCATENATE(S62," ",COUNTIF($S$1:S61,S62)+1),"")</f>
        <v/>
      </c>
      <c r="U62" s="246" t="str">
        <f t="shared" si="11"/>
        <v/>
      </c>
      <c r="V62" s="248" t="str">
        <f t="shared" si="12"/>
        <v/>
      </c>
      <c r="W62" s="245" t="str">
        <f t="shared" si="10"/>
        <v/>
      </c>
      <c r="X62" s="249" t="str">
        <f>IF(W62&lt;&gt;"",CONCATENATE(W62," ",COUNTIF(W$1:W61,W62)+1),"")</f>
        <v/>
      </c>
      <c r="Y62" s="246" t="str">
        <f t="shared" si="13"/>
        <v/>
      </c>
      <c r="Z62" s="248" t="str">
        <f t="shared" si="14"/>
        <v/>
      </c>
    </row>
    <row r="63" spans="1:26" ht="18" customHeight="1" x14ac:dyDescent="0.25">
      <c r="B63" s="386" t="s">
        <v>98</v>
      </c>
      <c r="C63" s="386"/>
      <c r="D63" s="386"/>
      <c r="E63" s="391" t="s">
        <v>194</v>
      </c>
      <c r="F63" s="392"/>
      <c r="G63" s="85" t="s">
        <v>18</v>
      </c>
      <c r="H63" s="420" t="s">
        <v>265</v>
      </c>
      <c r="I63" s="420"/>
      <c r="J63" s="85" t="s">
        <v>22</v>
      </c>
      <c r="L63" s="1"/>
      <c r="M63" s="1"/>
      <c r="N63" s="1"/>
      <c r="O63" s="18"/>
      <c r="S63" s="245" t="str">
        <f t="shared" si="9"/>
        <v/>
      </c>
      <c r="T63" s="249" t="str">
        <f>IF(S63&lt;&gt;"",CONCATENATE(S63," ",COUNTIF($S$1:S62,S63)+1),"")</f>
        <v/>
      </c>
      <c r="U63" s="246" t="str">
        <f t="shared" si="11"/>
        <v/>
      </c>
      <c r="V63" s="248" t="str">
        <f t="shared" si="12"/>
        <v/>
      </c>
      <c r="W63" s="245" t="str">
        <f t="shared" si="10"/>
        <v/>
      </c>
      <c r="X63" s="249" t="str">
        <f>IF(W63&lt;&gt;"",CONCATENATE(W63," ",COUNTIF(W$1:W62,W63)+1),"")</f>
        <v/>
      </c>
      <c r="Y63" s="246" t="str">
        <f t="shared" si="13"/>
        <v/>
      </c>
      <c r="Z63" s="248" t="str">
        <f t="shared" si="14"/>
        <v/>
      </c>
    </row>
    <row r="64" spans="1:26" ht="66" customHeight="1" x14ac:dyDescent="0.25">
      <c r="B64" s="323">
        <v>2</v>
      </c>
      <c r="C64" s="119" t="s">
        <v>88</v>
      </c>
      <c r="D64" s="196" t="s">
        <v>490</v>
      </c>
      <c r="E64" s="324"/>
      <c r="F64" s="93" t="str">
        <f t="shared" ref="F64:F73" si="16">IF(E64&lt;&gt;"","","Bitte ausfüllen")</f>
        <v>Bitte ausfüllen</v>
      </c>
      <c r="G64" s="308"/>
      <c r="H64" s="309"/>
      <c r="I64" s="310"/>
      <c r="J64" s="311"/>
      <c r="L64" s="1"/>
      <c r="M64" s="1"/>
      <c r="N64" s="1"/>
      <c r="O64" s="18"/>
      <c r="P64" s="259" t="s">
        <v>215</v>
      </c>
      <c r="Q64" s="219" t="str">
        <f>IF(E64="","nicht bearbeitet","bearbeitet")</f>
        <v>nicht bearbeitet</v>
      </c>
      <c r="S64" s="245" t="str">
        <f t="shared" si="9"/>
        <v/>
      </c>
      <c r="T64" s="249" t="str">
        <f>IF(S64&lt;&gt;"",CONCATENATE(S64," ",COUNTIF($S$1:S63,S64)+1),"")</f>
        <v/>
      </c>
      <c r="U64" s="246" t="str">
        <f t="shared" si="11"/>
        <v/>
      </c>
      <c r="V64" s="248" t="str">
        <f t="shared" si="12"/>
        <v/>
      </c>
      <c r="W64" s="245" t="str">
        <f t="shared" si="10"/>
        <v/>
      </c>
      <c r="X64" s="249" t="str">
        <f>IF(W64&lt;&gt;"",CONCATENATE(W64," ",COUNTIF(W$1:W63,W64)+1),"")</f>
        <v/>
      </c>
      <c r="Y64" s="246" t="str">
        <f t="shared" si="13"/>
        <v/>
      </c>
      <c r="Z64" s="248" t="str">
        <f t="shared" si="14"/>
        <v/>
      </c>
    </row>
    <row r="65" spans="1:26" ht="31.5" customHeight="1" x14ac:dyDescent="0.25">
      <c r="B65" s="274">
        <v>1</v>
      </c>
      <c r="C65" s="119" t="s">
        <v>88</v>
      </c>
      <c r="D65" s="196" t="s">
        <v>491</v>
      </c>
      <c r="E65" s="321"/>
      <c r="F65" s="93" t="str">
        <f t="shared" si="16"/>
        <v>Bitte ausfüllen</v>
      </c>
      <c r="G65" s="325"/>
      <c r="H65" s="326"/>
      <c r="I65" s="327"/>
      <c r="J65" s="328"/>
      <c r="L65" s="1"/>
      <c r="M65" s="1"/>
      <c r="N65" s="1"/>
      <c r="O65" s="32"/>
      <c r="Q65" s="219" t="str">
        <f t="shared" ref="Q65:Q73" si="17">IF(E65="","nicht bearbeitet","bearbeitet")</f>
        <v>nicht bearbeitet</v>
      </c>
      <c r="S65" s="241"/>
      <c r="T65" s="241"/>
      <c r="U65" s="241"/>
      <c r="V65" s="241"/>
      <c r="W65" s="241"/>
      <c r="X65" s="241"/>
      <c r="Y65" s="241"/>
      <c r="Z65" s="241"/>
    </row>
    <row r="66" spans="1:26" ht="69.95" customHeight="1" x14ac:dyDescent="0.25">
      <c r="B66" s="274">
        <v>0.5</v>
      </c>
      <c r="C66" s="119" t="s">
        <v>88</v>
      </c>
      <c r="D66" s="196" t="s">
        <v>216</v>
      </c>
      <c r="E66" s="321"/>
      <c r="F66" s="93" t="str">
        <f t="shared" si="16"/>
        <v>Bitte ausfüllen</v>
      </c>
      <c r="G66" s="63"/>
      <c r="H66" s="63"/>
      <c r="I66" s="63"/>
      <c r="J66" s="285"/>
      <c r="L66" s="1"/>
      <c r="M66" s="1"/>
      <c r="N66" s="1"/>
      <c r="O66" s="18"/>
      <c r="Q66" s="219" t="str">
        <f t="shared" si="17"/>
        <v>nicht bearbeitet</v>
      </c>
      <c r="S66" s="241"/>
      <c r="T66" s="242"/>
      <c r="U66" s="243"/>
      <c r="V66" s="244"/>
      <c r="W66" s="242"/>
      <c r="X66" s="242"/>
      <c r="Y66" s="243"/>
      <c r="Z66" s="244"/>
    </row>
    <row r="67" spans="1:26" ht="120.75" customHeight="1" x14ac:dyDescent="0.25">
      <c r="B67" s="274">
        <v>1</v>
      </c>
      <c r="C67" s="119" t="s">
        <v>88</v>
      </c>
      <c r="D67" s="196" t="s">
        <v>492</v>
      </c>
      <c r="E67" s="321"/>
      <c r="F67" s="93" t="str">
        <f t="shared" si="16"/>
        <v>Bitte ausfüllen</v>
      </c>
      <c r="G67" s="63"/>
      <c r="H67" s="63"/>
      <c r="I67" s="63"/>
      <c r="J67" s="285"/>
      <c r="L67" s="1"/>
      <c r="M67" s="1"/>
      <c r="N67" s="1"/>
      <c r="O67" s="18"/>
      <c r="Q67" s="219" t="str">
        <f t="shared" si="17"/>
        <v>nicht bearbeitet</v>
      </c>
      <c r="S67" s="241"/>
      <c r="T67" s="242"/>
      <c r="U67" s="243"/>
      <c r="V67" s="244"/>
      <c r="W67" s="242"/>
      <c r="X67" s="242"/>
      <c r="Y67" s="243"/>
      <c r="Z67" s="244"/>
    </row>
    <row r="68" spans="1:26" ht="90" x14ac:dyDescent="0.25">
      <c r="B68" s="274">
        <v>0.5</v>
      </c>
      <c r="C68" s="119" t="s">
        <v>88</v>
      </c>
      <c r="D68" s="196" t="s">
        <v>493</v>
      </c>
      <c r="E68" s="321"/>
      <c r="F68" s="93" t="str">
        <f t="shared" si="16"/>
        <v>Bitte ausfüllen</v>
      </c>
      <c r="G68" s="63"/>
      <c r="H68" s="63"/>
      <c r="I68" s="63"/>
      <c r="J68" s="285"/>
      <c r="L68" s="1"/>
      <c r="M68" s="1"/>
      <c r="N68" s="1"/>
      <c r="O68" s="18"/>
      <c r="Q68" s="219" t="str">
        <f t="shared" si="17"/>
        <v>nicht bearbeitet</v>
      </c>
      <c r="S68" s="241"/>
      <c r="T68" s="242"/>
      <c r="U68" s="243"/>
      <c r="V68" s="244"/>
      <c r="W68" s="242"/>
      <c r="X68" s="242"/>
      <c r="Y68" s="243"/>
      <c r="Z68" s="244"/>
    </row>
    <row r="69" spans="1:26" ht="78" customHeight="1" x14ac:dyDescent="0.25">
      <c r="B69" s="274">
        <v>0.5</v>
      </c>
      <c r="C69" s="119" t="s">
        <v>88</v>
      </c>
      <c r="D69" s="196" t="s">
        <v>494</v>
      </c>
      <c r="E69" s="321"/>
      <c r="F69" s="93" t="str">
        <f t="shared" si="16"/>
        <v>Bitte ausfüllen</v>
      </c>
      <c r="G69" s="63"/>
      <c r="H69" s="63"/>
      <c r="I69" s="63"/>
      <c r="J69" s="285"/>
      <c r="L69" s="1"/>
      <c r="M69" s="1"/>
      <c r="N69" s="1"/>
      <c r="O69" s="18"/>
      <c r="Q69" s="219" t="str">
        <f t="shared" si="17"/>
        <v>nicht bearbeitet</v>
      </c>
      <c r="S69" s="241"/>
      <c r="T69" s="242"/>
      <c r="U69" s="243"/>
      <c r="V69" s="244"/>
      <c r="W69" s="242"/>
      <c r="X69" s="242"/>
      <c r="Y69" s="243"/>
      <c r="Z69" s="244"/>
    </row>
    <row r="70" spans="1:26" ht="69.95" customHeight="1" x14ac:dyDescent="0.25">
      <c r="B70" s="274">
        <v>0.5</v>
      </c>
      <c r="C70" s="119" t="s">
        <v>88</v>
      </c>
      <c r="D70" s="196" t="s">
        <v>80</v>
      </c>
      <c r="E70" s="321"/>
      <c r="F70" s="93" t="str">
        <f t="shared" si="16"/>
        <v>Bitte ausfüllen</v>
      </c>
      <c r="G70" s="63"/>
      <c r="H70" s="63"/>
      <c r="I70" s="63"/>
      <c r="J70" s="285"/>
      <c r="L70" s="1"/>
      <c r="M70" s="1"/>
      <c r="N70" s="1"/>
      <c r="O70" s="18"/>
      <c r="Q70" s="219" t="str">
        <f t="shared" si="17"/>
        <v>nicht bearbeitet</v>
      </c>
      <c r="S70" s="241"/>
      <c r="T70" s="242"/>
      <c r="U70" s="243"/>
      <c r="V70" s="244"/>
      <c r="W70" s="242"/>
      <c r="X70" s="242"/>
      <c r="Y70" s="243"/>
      <c r="Z70" s="244"/>
    </row>
    <row r="71" spans="1:26" ht="105" x14ac:dyDescent="0.25">
      <c r="B71" s="274">
        <v>2</v>
      </c>
      <c r="C71" s="119" t="s">
        <v>88</v>
      </c>
      <c r="D71" s="196" t="s">
        <v>483</v>
      </c>
      <c r="E71" s="321"/>
      <c r="F71" s="93" t="str">
        <f t="shared" si="16"/>
        <v>Bitte ausfüllen</v>
      </c>
      <c r="G71" s="63"/>
      <c r="H71" s="63"/>
      <c r="I71" s="63"/>
      <c r="J71" s="285"/>
      <c r="L71" s="1"/>
      <c r="M71" s="1"/>
      <c r="N71" s="1"/>
      <c r="O71" s="18"/>
      <c r="Q71" s="219" t="str">
        <f t="shared" si="17"/>
        <v>nicht bearbeitet</v>
      </c>
      <c r="S71" s="241"/>
      <c r="T71" s="242"/>
      <c r="U71" s="243"/>
      <c r="V71" s="244"/>
      <c r="W71" s="242"/>
      <c r="X71" s="242"/>
      <c r="Y71" s="243"/>
      <c r="Z71" s="244"/>
    </row>
    <row r="72" spans="1:26" ht="69.95" customHeight="1" x14ac:dyDescent="0.25">
      <c r="B72" s="274">
        <v>2</v>
      </c>
      <c r="C72" s="119" t="s">
        <v>88</v>
      </c>
      <c r="D72" s="196" t="s">
        <v>484</v>
      </c>
      <c r="E72" s="321"/>
      <c r="F72" s="93" t="str">
        <f t="shared" si="16"/>
        <v>Bitte ausfüllen</v>
      </c>
      <c r="G72" s="63"/>
      <c r="H72" s="63"/>
      <c r="I72" s="63"/>
      <c r="J72" s="285"/>
      <c r="L72" s="1"/>
      <c r="M72" s="1"/>
      <c r="N72" s="1"/>
      <c r="O72" s="18"/>
      <c r="Q72" s="219" t="str">
        <f t="shared" si="17"/>
        <v>nicht bearbeitet</v>
      </c>
      <c r="S72" s="241"/>
      <c r="T72" s="242"/>
      <c r="U72" s="243"/>
      <c r="V72" s="244"/>
      <c r="W72" s="242"/>
      <c r="X72" s="242"/>
      <c r="Y72" s="243"/>
      <c r="Z72" s="244"/>
    </row>
    <row r="73" spans="1:26" ht="105" x14ac:dyDescent="0.25">
      <c r="B73" s="274">
        <v>0.5</v>
      </c>
      <c r="C73" s="119" t="s">
        <v>88</v>
      </c>
      <c r="D73" s="197" t="s">
        <v>485</v>
      </c>
      <c r="E73" s="321"/>
      <c r="F73" s="93" t="str">
        <f t="shared" si="16"/>
        <v>Bitte ausfüllen</v>
      </c>
      <c r="G73" s="63"/>
      <c r="H73" s="63"/>
      <c r="I73" s="63"/>
      <c r="J73" s="285"/>
      <c r="L73" s="1"/>
      <c r="M73" s="1"/>
      <c r="N73" s="1"/>
      <c r="O73" s="18"/>
      <c r="Q73" s="219" t="str">
        <f t="shared" si="17"/>
        <v>nicht bearbeitet</v>
      </c>
      <c r="S73" s="241"/>
      <c r="T73" s="242"/>
      <c r="U73" s="243"/>
      <c r="V73" s="244"/>
      <c r="W73" s="242"/>
      <c r="X73" s="242"/>
      <c r="Y73" s="243"/>
      <c r="Z73" s="244"/>
    </row>
    <row r="74" spans="1:26" ht="30" customHeight="1" x14ac:dyDescent="0.25">
      <c r="B74" s="1"/>
      <c r="C74" s="1"/>
      <c r="D74" s="198" t="s">
        <v>135</v>
      </c>
      <c r="E74" s="195">
        <f>SUMPRODUCT(B64:B73,E64:E73)</f>
        <v>0</v>
      </c>
      <c r="F74" s="329"/>
      <c r="G74" s="330"/>
      <c r="H74" s="330"/>
      <c r="I74" s="330"/>
      <c r="J74" s="286"/>
      <c r="L74" s="1"/>
      <c r="M74" s="1"/>
      <c r="N74" s="1"/>
      <c r="O74" s="18"/>
      <c r="Q74" s="219"/>
      <c r="S74" s="241"/>
      <c r="T74" s="242"/>
      <c r="U74" s="243"/>
      <c r="V74" s="244"/>
      <c r="W74" s="242"/>
      <c r="X74" s="242"/>
      <c r="Y74" s="243"/>
      <c r="Z74" s="244"/>
    </row>
    <row r="75" spans="1:26" ht="15" x14ac:dyDescent="0.25">
      <c r="A75" s="1"/>
      <c r="B75" s="1"/>
      <c r="D75" s="1"/>
      <c r="E75" s="1"/>
      <c r="F75" s="1"/>
      <c r="G75" s="1"/>
      <c r="I75" s="1"/>
      <c r="K75" s="16"/>
      <c r="L75" s="16"/>
      <c r="M75" s="16"/>
      <c r="N75" s="16"/>
      <c r="O75" s="18"/>
      <c r="S75" s="241"/>
      <c r="T75" s="242"/>
      <c r="U75" s="243"/>
      <c r="V75" s="244"/>
      <c r="W75" s="242"/>
      <c r="X75" s="242"/>
      <c r="Y75" s="243"/>
      <c r="Z75" s="244"/>
    </row>
    <row r="76" spans="1:26" ht="15" x14ac:dyDescent="0.25">
      <c r="A76" s="1"/>
      <c r="B76" s="1"/>
      <c r="C76" s="36" t="s">
        <v>68</v>
      </c>
      <c r="D76" s="64"/>
      <c r="G76" s="74" t="s">
        <v>75</v>
      </c>
      <c r="H76" s="199"/>
      <c r="I76" s="1"/>
      <c r="J76" s="39" t="s">
        <v>69</v>
      </c>
      <c r="K76" s="1"/>
      <c r="L76" s="1"/>
      <c r="M76" s="1"/>
      <c r="N76" s="1"/>
      <c r="O76" s="18"/>
      <c r="S76" s="241"/>
      <c r="T76" s="242"/>
      <c r="U76" s="243"/>
      <c r="V76" s="244"/>
      <c r="W76" s="242"/>
      <c r="X76" s="242"/>
      <c r="Y76" s="243"/>
      <c r="Z76" s="244"/>
    </row>
    <row r="77" spans="1:26" ht="15" x14ac:dyDescent="0.25">
      <c r="A77" s="1"/>
      <c r="B77" s="1"/>
      <c r="C77" s="1"/>
      <c r="D77" s="1"/>
      <c r="E77" s="1"/>
      <c r="F77" s="1"/>
      <c r="G77" s="1"/>
      <c r="H77" s="1"/>
      <c r="I77" s="1"/>
      <c r="J77" s="1"/>
      <c r="K77" s="1"/>
      <c r="L77" s="1"/>
      <c r="M77" s="1"/>
      <c r="N77" s="1"/>
      <c r="O77" s="18"/>
      <c r="S77" s="241"/>
      <c r="T77" s="242"/>
      <c r="U77" s="243"/>
      <c r="V77" s="244"/>
      <c r="W77" s="242"/>
      <c r="X77" s="242"/>
      <c r="Y77" s="243"/>
      <c r="Z77" s="244"/>
    </row>
    <row r="78" spans="1:26" ht="15" hidden="1" x14ac:dyDescent="0.25">
      <c r="A78" s="1"/>
      <c r="B78" s="1"/>
      <c r="D78" s="1"/>
      <c r="E78" s="1"/>
      <c r="F78" s="1"/>
      <c r="G78" s="1"/>
      <c r="H78" s="1"/>
      <c r="I78" s="1"/>
      <c r="J78" s="1"/>
      <c r="K78" s="1"/>
      <c r="L78" s="1"/>
      <c r="M78" s="1"/>
      <c r="N78" s="1"/>
      <c r="O78" s="18"/>
      <c r="S78" s="241"/>
      <c r="T78" s="242"/>
      <c r="U78" s="243"/>
      <c r="V78" s="244"/>
      <c r="W78" s="242"/>
      <c r="X78" s="242"/>
      <c r="Y78" s="243"/>
      <c r="Z78" s="244"/>
    </row>
    <row r="79" spans="1:26" ht="15" hidden="1" x14ac:dyDescent="0.25">
      <c r="C79" s="1"/>
      <c r="O79" s="18"/>
      <c r="S79" s="241"/>
      <c r="T79" s="242"/>
      <c r="U79" s="243"/>
      <c r="V79" s="244"/>
      <c r="W79" s="242"/>
      <c r="X79" s="242"/>
      <c r="Y79" s="243"/>
      <c r="Z79" s="244"/>
    </row>
    <row r="80" spans="1:26" ht="15" hidden="1" x14ac:dyDescent="0.25">
      <c r="O80" s="18"/>
      <c r="S80" s="241"/>
      <c r="T80" s="242"/>
      <c r="U80" s="243"/>
      <c r="V80" s="244"/>
      <c r="W80" s="242"/>
      <c r="X80" s="242"/>
      <c r="Y80" s="243"/>
      <c r="Z80" s="244"/>
    </row>
    <row r="81" spans="9:26" ht="15" hidden="1" x14ac:dyDescent="0.25">
      <c r="I81" s="19"/>
      <c r="O81" s="18"/>
      <c r="S81" s="241"/>
      <c r="T81" s="242"/>
      <c r="U81" s="243"/>
      <c r="V81" s="244"/>
      <c r="W81" s="242"/>
      <c r="X81" s="242"/>
      <c r="Y81" s="243"/>
      <c r="Z81" s="244"/>
    </row>
    <row r="82" spans="9:26" ht="15" hidden="1" x14ac:dyDescent="0.25">
      <c r="O82" s="18"/>
      <c r="S82" s="241"/>
      <c r="T82" s="242"/>
      <c r="U82" s="243"/>
      <c r="V82" s="244"/>
      <c r="W82" s="242"/>
      <c r="X82" s="242"/>
      <c r="Y82" s="243"/>
      <c r="Z82" s="244"/>
    </row>
    <row r="83" spans="9:26" ht="15" hidden="1" x14ac:dyDescent="0.25">
      <c r="O83" s="18"/>
      <c r="S83" s="241"/>
      <c r="T83" s="242"/>
      <c r="U83" s="243"/>
      <c r="V83" s="244"/>
      <c r="W83" s="242"/>
      <c r="X83" s="242"/>
      <c r="Y83" s="243"/>
      <c r="Z83" s="244"/>
    </row>
    <row r="84" spans="9:26" ht="15" hidden="1" x14ac:dyDescent="0.25">
      <c r="O84" s="18"/>
      <c r="S84" s="241"/>
      <c r="T84" s="242"/>
      <c r="U84" s="243"/>
      <c r="V84" s="244"/>
      <c r="W84" s="242"/>
      <c r="X84" s="242"/>
      <c r="Y84" s="243"/>
      <c r="Z84" s="244"/>
    </row>
    <row r="85" spans="9:26" ht="15" hidden="1" x14ac:dyDescent="0.25">
      <c r="S85" s="241"/>
      <c r="T85" s="242"/>
      <c r="U85" s="243"/>
      <c r="V85" s="244"/>
      <c r="W85" s="242"/>
      <c r="X85" s="242"/>
      <c r="Y85" s="243"/>
      <c r="Z85" s="244"/>
    </row>
    <row r="86" spans="9:26" ht="15" hidden="1" customHeight="1" x14ac:dyDescent="0.25">
      <c r="S86" s="241"/>
      <c r="T86" s="242"/>
      <c r="U86" s="243"/>
      <c r="V86" s="244"/>
      <c r="W86" s="242"/>
      <c r="X86" s="242"/>
      <c r="Y86" s="243"/>
      <c r="Z86" s="244"/>
    </row>
  </sheetData>
  <sheetProtection algorithmName="SHA-512" hashValue="55sH5p5Uj1GorwkKzUa4CbYkdw9XNfVSmK2kMjTXt7KYFN3hitmFEXRw5mp0z+D8FQraCnBioKmyGstjPgzKRg==" saltValue="CiLMxTvlK5Y37duWyAjNhw==" spinCount="100000" sheet="1" selectLockedCells="1"/>
  <mergeCells count="74">
    <mergeCell ref="H14:J14"/>
    <mergeCell ref="I23:J23"/>
    <mergeCell ref="B23:G23"/>
    <mergeCell ref="C16:E16"/>
    <mergeCell ref="F26:G26"/>
    <mergeCell ref="G15:G17"/>
    <mergeCell ref="G18:G20"/>
    <mergeCell ref="F24:G24"/>
    <mergeCell ref="B24:C24"/>
    <mergeCell ref="B25:C25"/>
    <mergeCell ref="B26:C26"/>
    <mergeCell ref="F25:G25"/>
    <mergeCell ref="S1:V1"/>
    <mergeCell ref="W1:Z1"/>
    <mergeCell ref="S2:U2"/>
    <mergeCell ref="Y2:Z2"/>
    <mergeCell ref="H5:J5"/>
    <mergeCell ref="H63:I63"/>
    <mergeCell ref="F50:F51"/>
    <mergeCell ref="C33:J33"/>
    <mergeCell ref="G52:G53"/>
    <mergeCell ref="C35:J35"/>
    <mergeCell ref="G50:G51"/>
    <mergeCell ref="C36:J36"/>
    <mergeCell ref="C39:J39"/>
    <mergeCell ref="C40:J40"/>
    <mergeCell ref="C41:J41"/>
    <mergeCell ref="C46:D47"/>
    <mergeCell ref="C48:D49"/>
    <mergeCell ref="E46:E47"/>
    <mergeCell ref="E48:E49"/>
    <mergeCell ref="F46:F47"/>
    <mergeCell ref="F48:F49"/>
    <mergeCell ref="B29:C29"/>
    <mergeCell ref="B30:C30"/>
    <mergeCell ref="B28:G28"/>
    <mergeCell ref="C37:J37"/>
    <mergeCell ref="C38:J38"/>
    <mergeCell ref="D30:G30"/>
    <mergeCell ref="F29:G29"/>
    <mergeCell ref="B32:J32"/>
    <mergeCell ref="C34:J34"/>
    <mergeCell ref="G46:G47"/>
    <mergeCell ref="G48:G49"/>
    <mergeCell ref="H43:J43"/>
    <mergeCell ref="E43:G43"/>
    <mergeCell ref="G44:G45"/>
    <mergeCell ref="H44:I45"/>
    <mergeCell ref="J44:J45"/>
    <mergeCell ref="B44:D45"/>
    <mergeCell ref="E44:F44"/>
    <mergeCell ref="C52:D53"/>
    <mergeCell ref="F56:F57"/>
    <mergeCell ref="F58:F59"/>
    <mergeCell ref="C50:D51"/>
    <mergeCell ref="E50:E51"/>
    <mergeCell ref="F52:F53"/>
    <mergeCell ref="C54:D55"/>
    <mergeCell ref="C56:D57"/>
    <mergeCell ref="C58:D59"/>
    <mergeCell ref="E52:E53"/>
    <mergeCell ref="E54:E55"/>
    <mergeCell ref="E56:E57"/>
    <mergeCell ref="E58:E59"/>
    <mergeCell ref="F54:F55"/>
    <mergeCell ref="G54:G55"/>
    <mergeCell ref="G56:G57"/>
    <mergeCell ref="B63:D63"/>
    <mergeCell ref="G60:G61"/>
    <mergeCell ref="C60:D61"/>
    <mergeCell ref="E60:E61"/>
    <mergeCell ref="F60:F61"/>
    <mergeCell ref="E63:F63"/>
    <mergeCell ref="G58:G59"/>
  </mergeCells>
  <conditionalFormatting sqref="F46 F48 F50 F52 F54">
    <cfRule type="expression" dxfId="54" priority="31">
      <formula>OR(IF(F46="Anforderung nicht erfüllt",1,0),IF(F46="Bitte ausfüllen",1,0))</formula>
    </cfRule>
  </conditionalFormatting>
  <conditionalFormatting sqref="F56 F58 F60">
    <cfRule type="expression" dxfId="53" priority="19">
      <formula>OR(IF(F56="Anforderung nicht erfüllt",1,0),IF(F56="Bitte ausfüllen",1,0))</formula>
    </cfRule>
  </conditionalFormatting>
  <conditionalFormatting sqref="F64:F73">
    <cfRule type="expression" dxfId="52" priority="30">
      <formula>OR(IF(F64="Bitte ausfüllen",1,0),IF(F64="Anforderung nicht erfüllt",1,0))</formula>
    </cfRule>
  </conditionalFormatting>
  <conditionalFormatting sqref="G46 H46:H61 G48 G50 G52 G54 G60">
    <cfRule type="expression" dxfId="51" priority="32">
      <formula>IF(F46="Anforderung nicht erfüllt",1,0)</formula>
    </cfRule>
  </conditionalFormatting>
  <conditionalFormatting sqref="G56">
    <cfRule type="expression" dxfId="50" priority="16">
      <formula>IF(F56="Anforderung nicht erfüllt",1,0)</formula>
    </cfRule>
  </conditionalFormatting>
  <conditionalFormatting sqref="G58">
    <cfRule type="expression" dxfId="49" priority="15">
      <formula>IF(F58="Anforderung nicht erfüllt",1,0)</formula>
    </cfRule>
  </conditionalFormatting>
  <conditionalFormatting sqref="I46:I61">
    <cfRule type="containsBlanks" dxfId="48" priority="1">
      <formula>LEN(TRIM(I46))=0</formula>
    </cfRule>
  </conditionalFormatting>
  <conditionalFormatting sqref="J46:J61">
    <cfRule type="expression" dxfId="47" priority="28">
      <formula>IF(OR(I46="erfüllt",I46="",J46&lt;&gt;""),0,1)</formula>
    </cfRule>
  </conditionalFormatting>
  <dataValidations count="4">
    <dataValidation type="date" errorStyle="information" operator="greaterThan" allowBlank="1" showInputMessage="1" showErrorMessage="1" errorTitle="Datumseingabe erforderlich" error="Bitte geben Sie ein Datum ein." sqref="J24:J25 D24" xr:uid="{00000000-0002-0000-0600-000000000000}">
      <formula1>10959</formula1>
    </dataValidation>
    <dataValidation type="textLength" operator="lessThan" allowBlank="1" showInputMessage="1" showErrorMessage="1" sqref="J46:J61 J64:J65" xr:uid="{00000000-0002-0000-0600-000001000000}">
      <formula1>200</formula1>
    </dataValidation>
    <dataValidation type="date" errorStyle="information" operator="greaterThan" allowBlank="1" showInputMessage="1" showErrorMessage="1" errorTitle="Datumseingabe erforderlich" error="Bitte geben Sie ein Datum ein." promptTitle="Eingabe" prompt="Bitte geben Sie hier ein vollständiges Datum ein, nicht nur eine Jahreszahl:_x000a_Bsp.: 01.10.2010" sqref="D25:D26" xr:uid="{00000000-0002-0000-0600-000004000000}">
      <formula1>10959</formula1>
    </dataValidation>
    <dataValidation type="whole" operator="greaterThanOrEqual" allowBlank="1" showInputMessage="1" showErrorMessage="1" sqref="E64:E73" xr:uid="{00000000-0002-0000-0600-000003000000}">
      <formula1>0</formula1>
    </dataValidation>
  </dataValidations>
  <hyperlinks>
    <hyperlink ref="C76" location="'Allgemeine Angaben'!A1" display="← Zurück " xr:uid="{00000000-0004-0000-0600-000000000000}"/>
    <hyperlink ref="G76" location="'Übersicht Bearbeitungsstand'!A1" display="zur Übersicht Bearbeitungsstand " xr:uid="{00000000-0004-0000-0600-000001000000}"/>
    <hyperlink ref="J76" location="SV!A1" display="Weiter →" xr:uid="{00000000-0004-0000-0600-000002000000}"/>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5000000}">
          <x14:formula1>
            <xm:f>versteckt!$E$1:$E$3</xm:f>
          </x14:formula1>
          <xm:sqref>I46:I61</xm:sqref>
        </x14:dataValidation>
        <x14:dataValidation type="list" allowBlank="1" showInputMessage="1" showErrorMessage="1" xr:uid="{00000000-0002-0000-0600-000006000000}">
          <x14:formula1>
            <xm:f>versteckt!$A$6:$A$9</xm:f>
          </x14:formula1>
          <xm:sqref>F25:G25</xm:sqref>
        </x14:dataValidation>
        <x14:dataValidation type="list" allowBlank="1" showInputMessage="1" showErrorMessage="1" xr:uid="{00000000-0002-0000-0600-000007000000}">
          <x14:formula1>
            <xm:f>versteckt!$A$2:$A$4</xm:f>
          </x14:formula1>
          <xm:sqref>E50 E52 E54 E56 E58 E60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AM95"/>
  <sheetViews>
    <sheetView showGridLines="0" zoomScale="90" zoomScaleNormal="90" workbookViewId="0">
      <selection activeCell="J67" sqref="J67"/>
    </sheetView>
  </sheetViews>
  <sheetFormatPr baseColWidth="10" defaultColWidth="0" defaultRowHeight="15" zeroHeight="1" x14ac:dyDescent="0.25"/>
  <cols>
    <col min="1" max="1" width="4.7109375" customWidth="1"/>
    <col min="2" max="2" width="4.28515625" customWidth="1"/>
    <col min="3" max="3" width="16.85546875" customWidth="1"/>
    <col min="4" max="4" width="21.140625" customWidth="1"/>
    <col min="5" max="5" width="17.140625" customWidth="1"/>
    <col min="6" max="6" width="14.28515625" customWidth="1"/>
    <col min="7" max="7" width="40.7109375" customWidth="1"/>
    <col min="8" max="8" width="25.85546875" customWidth="1"/>
    <col min="9" max="9" width="20.7109375" customWidth="1"/>
    <col min="10" max="10" width="44.7109375" customWidth="1"/>
    <col min="11" max="12" width="11.42578125" customWidth="1"/>
    <col min="13" max="15" width="11.42578125" hidden="1" customWidth="1"/>
    <col min="16" max="16" width="11.42578125" style="227" hidden="1" customWidth="1"/>
    <col min="17" max="17" width="14.85546875" style="255" hidden="1" customWidth="1"/>
    <col min="18" max="18" width="11.42578125" style="222" hidden="1" customWidth="1"/>
    <col min="19" max="19" width="11.42578125" style="245" hidden="1" customWidth="1"/>
    <col min="20" max="20" width="11.42578125" style="249" hidden="1" customWidth="1"/>
    <col min="21" max="21" width="11.42578125" style="246" hidden="1" customWidth="1"/>
    <col min="22" max="22" width="11.42578125" style="248" hidden="1" customWidth="1"/>
    <col min="23" max="23" width="11.42578125" style="249" hidden="1" customWidth="1"/>
    <col min="24" max="24" width="13.7109375" style="249" hidden="1" customWidth="1"/>
    <col min="25" max="25" width="11.42578125" style="246" hidden="1" customWidth="1"/>
    <col min="26" max="26" width="11.42578125" style="248" hidden="1" customWidth="1"/>
    <col min="27" max="27" width="11.42578125" style="203" hidden="1" customWidth="1"/>
    <col min="28" max="28" width="25.85546875" style="203" hidden="1" customWidth="1"/>
    <col min="29" max="30" width="11.42578125" style="203" hidden="1" customWidth="1"/>
    <col min="31" max="31" width="30.7109375" style="203" hidden="1" customWidth="1"/>
    <col min="32" max="33" width="11.42578125" style="203" hidden="1" customWidth="1"/>
    <col min="34" max="34" width="22" style="203" hidden="1" customWidth="1"/>
    <col min="35" max="36" width="11.42578125" style="203" hidden="1" customWidth="1"/>
    <col min="37" max="37" width="26.85546875" style="207" hidden="1" customWidth="1"/>
    <col min="38" max="39" width="0" style="207" hidden="1" customWidth="1"/>
    <col min="40" max="16384" width="11.42578125" style="207" hidden="1"/>
  </cols>
  <sheetData>
    <row r="1" spans="1:39" ht="35.1" customHeight="1" x14ac:dyDescent="0.25">
      <c r="A1" s="1"/>
      <c r="B1" s="1"/>
      <c r="C1" s="1"/>
      <c r="D1" s="1"/>
      <c r="E1" s="1"/>
      <c r="F1" s="1"/>
      <c r="G1" s="1"/>
      <c r="H1" s="1"/>
      <c r="I1" s="1"/>
      <c r="J1" s="1"/>
      <c r="K1" s="1"/>
      <c r="L1" s="1"/>
      <c r="M1" s="1"/>
      <c r="N1" s="1"/>
      <c r="O1" s="45"/>
      <c r="P1" s="221" t="s">
        <v>288</v>
      </c>
      <c r="Q1" s="218" t="s">
        <v>236</v>
      </c>
      <c r="S1" s="429" t="s">
        <v>266</v>
      </c>
      <c r="T1" s="430"/>
      <c r="U1" s="431"/>
      <c r="V1" s="432"/>
      <c r="W1" s="429" t="s">
        <v>267</v>
      </c>
      <c r="X1" s="430"/>
      <c r="Y1" s="431"/>
      <c r="Z1" s="432"/>
      <c r="AB1" s="204" t="s">
        <v>289</v>
      </c>
      <c r="AC1" s="205">
        <f>COUNTIF(S:S,"Hinweis")</f>
        <v>0</v>
      </c>
      <c r="AD1" s="205"/>
      <c r="AE1" s="204" t="s">
        <v>290</v>
      </c>
      <c r="AF1" s="205">
        <f>COUNTIF(S:S,"Abweichung")</f>
        <v>0</v>
      </c>
      <c r="AG1" s="206"/>
      <c r="AH1" s="204" t="s">
        <v>291</v>
      </c>
      <c r="AI1" s="205">
        <f>COUNTIF(W:W,"Hinweis")</f>
        <v>0</v>
      </c>
      <c r="AJ1" s="205"/>
      <c r="AK1" s="204" t="s">
        <v>292</v>
      </c>
      <c r="AL1" s="205">
        <f>COUNTIF(W:W,"Abweichung")</f>
        <v>0</v>
      </c>
      <c r="AM1" s="206"/>
    </row>
    <row r="2" spans="1:39" ht="15" customHeight="1" x14ac:dyDescent="0.45">
      <c r="A2" s="1"/>
      <c r="B2" s="1"/>
      <c r="C2" s="1"/>
      <c r="D2" s="1"/>
      <c r="E2" s="1"/>
      <c r="F2" s="1"/>
      <c r="H2" s="1"/>
      <c r="I2" s="41"/>
      <c r="J2" s="41"/>
      <c r="K2" s="1"/>
      <c r="L2" s="1"/>
      <c r="M2" s="1"/>
      <c r="N2" s="1"/>
      <c r="Q2" s="256"/>
      <c r="S2" s="433" t="s">
        <v>270</v>
      </c>
      <c r="T2" s="434"/>
      <c r="U2" s="435"/>
      <c r="V2" s="228"/>
      <c r="W2" s="229" t="s">
        <v>270</v>
      </c>
      <c r="X2" s="230"/>
      <c r="Y2" s="435" t="s">
        <v>268</v>
      </c>
      <c r="Z2" s="436"/>
      <c r="AB2" s="208"/>
      <c r="AE2" s="208"/>
      <c r="AG2" s="209"/>
      <c r="AH2" s="208"/>
      <c r="AK2" s="208"/>
      <c r="AL2" s="203"/>
      <c r="AM2" s="209"/>
    </row>
    <row r="3" spans="1:39" ht="15" customHeight="1" x14ac:dyDescent="0.45">
      <c r="A3" s="1"/>
      <c r="B3" s="1"/>
      <c r="C3" s="1"/>
      <c r="D3" s="1"/>
      <c r="E3" s="1"/>
      <c r="F3" s="1"/>
      <c r="H3" s="1"/>
      <c r="I3" s="41"/>
      <c r="J3" s="41"/>
      <c r="K3" s="1"/>
      <c r="L3" s="1"/>
      <c r="M3" s="1"/>
      <c r="N3" s="1"/>
      <c r="Q3" s="256"/>
      <c r="S3" s="233" t="s">
        <v>293</v>
      </c>
      <c r="T3" s="234" t="s">
        <v>294</v>
      </c>
      <c r="U3" s="235" t="s">
        <v>40</v>
      </c>
      <c r="V3" s="236" t="s">
        <v>269</v>
      </c>
      <c r="W3" s="233" t="s">
        <v>293</v>
      </c>
      <c r="X3" s="234" t="s">
        <v>294</v>
      </c>
      <c r="Y3" s="235" t="s">
        <v>40</v>
      </c>
      <c r="Z3" s="236" t="s">
        <v>269</v>
      </c>
      <c r="AB3" s="210" t="s">
        <v>294</v>
      </c>
      <c r="AC3" s="211" t="s">
        <v>40</v>
      </c>
      <c r="AD3" s="212" t="s">
        <v>269</v>
      </c>
      <c r="AE3" s="210" t="s">
        <v>294</v>
      </c>
      <c r="AF3" s="211" t="s">
        <v>40</v>
      </c>
      <c r="AG3" s="213" t="s">
        <v>269</v>
      </c>
      <c r="AH3" s="210" t="s">
        <v>294</v>
      </c>
      <c r="AI3" s="211" t="s">
        <v>40</v>
      </c>
      <c r="AJ3" s="212" t="s">
        <v>269</v>
      </c>
      <c r="AK3" s="210" t="s">
        <v>294</v>
      </c>
      <c r="AL3" s="211" t="s">
        <v>40</v>
      </c>
      <c r="AM3" s="213" t="s">
        <v>269</v>
      </c>
    </row>
    <row r="4" spans="1:39" ht="15" customHeight="1" x14ac:dyDescent="0.45">
      <c r="A4" s="1"/>
      <c r="B4" s="1"/>
      <c r="C4" s="1"/>
      <c r="D4" s="1"/>
      <c r="E4" s="1"/>
      <c r="F4" s="1"/>
      <c r="H4" s="91"/>
      <c r="I4" s="313" t="s">
        <v>231</v>
      </c>
      <c r="J4" s="313" t="s">
        <v>280</v>
      </c>
      <c r="K4" s="53"/>
      <c r="L4" s="1"/>
      <c r="M4" s="1"/>
      <c r="N4" s="1"/>
      <c r="Q4" s="256"/>
      <c r="S4" s="241"/>
      <c r="T4" s="242"/>
      <c r="U4" s="243"/>
      <c r="V4" s="244"/>
      <c r="W4" s="241"/>
      <c r="X4" s="242"/>
      <c r="Y4" s="243"/>
      <c r="Z4" s="244"/>
      <c r="AB4" s="214">
        <v>1</v>
      </c>
      <c r="AC4" s="215" t="str">
        <f t="shared" ref="AC4:AC13" si="0">IF($AB4&lt;=$AC$1,VLOOKUP(CONCATENATE("Hinweis ",$AB4),$T:$V,2,0),"")</f>
        <v/>
      </c>
      <c r="AD4" s="216" t="str">
        <f t="shared" ref="AD4:AD13" si="1">IF($AB4&lt;=$AC$1,VLOOKUP(CONCATENATE("Hinweis ",$AB4),$T:$V,3,0),"")</f>
        <v/>
      </c>
      <c r="AE4" s="214">
        <v>1</v>
      </c>
      <c r="AF4" s="215" t="str">
        <f t="shared" ref="AF4:AF13" si="2">IF($AE4&lt;=$AF$1,VLOOKUP(CONCATENATE("Abweichung ",$AE4),$T:$V,2,0),"")</f>
        <v/>
      </c>
      <c r="AG4" s="217" t="str">
        <f t="shared" ref="AG4:AG13" si="3">IF($AE4&lt;=$AF$1,VLOOKUP(CONCATENATE("Abweichung ",$AE4),$T:$V,3,0),"")</f>
        <v/>
      </c>
      <c r="AH4" s="214">
        <v>1</v>
      </c>
      <c r="AI4" s="215" t="str">
        <f t="shared" ref="AI4:AI13" si="4">IF($AH4&lt;=$AI$1,VLOOKUP(CONCATENATE("Hinweis ",$AH4),$X:$Z,2,0),"")</f>
        <v/>
      </c>
      <c r="AJ4" s="215" t="str">
        <f t="shared" ref="AJ4:AJ13" si="5">IF($AH4&lt;=$AI$1,VLOOKUP(CONCATENATE("Hinweis ",$AH4),$X:$Z,3,0),"")</f>
        <v/>
      </c>
      <c r="AK4" s="214">
        <v>1</v>
      </c>
      <c r="AL4" s="215" t="str">
        <f t="shared" ref="AL4:AL13" si="6">IF($AK4&lt;=$AL$1,VLOOKUP(CONCATENATE("Abweichung ",$AK4),$X:$Z,2,0),"")</f>
        <v/>
      </c>
      <c r="AM4" s="217" t="str">
        <f t="shared" ref="AM4:AM13" si="7">IF($AK4&lt;=$AL$1,VLOOKUP(CONCATENATE("Abweichung ",$AK4),$X:$Z,3,0),"")</f>
        <v/>
      </c>
    </row>
    <row r="5" spans="1:39" ht="15" customHeight="1" x14ac:dyDescent="0.45">
      <c r="A5" s="1"/>
      <c r="B5" s="1"/>
      <c r="C5" s="1"/>
      <c r="D5" s="1"/>
      <c r="E5" s="1"/>
      <c r="F5" s="1"/>
      <c r="H5" s="477" t="s">
        <v>277</v>
      </c>
      <c r="I5" s="478"/>
      <c r="J5" s="479"/>
      <c r="K5" s="1"/>
      <c r="L5" s="1"/>
      <c r="M5" s="1"/>
      <c r="N5" s="1"/>
      <c r="Q5" s="256"/>
      <c r="S5" s="241"/>
      <c r="T5" s="242"/>
      <c r="U5" s="243"/>
      <c r="V5" s="244"/>
      <c r="W5" s="241"/>
      <c r="X5" s="242"/>
      <c r="Y5" s="243"/>
      <c r="Z5" s="244"/>
      <c r="AB5" s="214">
        <v>2</v>
      </c>
      <c r="AC5" s="215" t="str">
        <f t="shared" si="0"/>
        <v/>
      </c>
      <c r="AD5" s="216" t="str">
        <f t="shared" si="1"/>
        <v/>
      </c>
      <c r="AE5" s="214">
        <v>2</v>
      </c>
      <c r="AF5" s="215" t="str">
        <f t="shared" si="2"/>
        <v/>
      </c>
      <c r="AG5" s="217" t="str">
        <f t="shared" si="3"/>
        <v/>
      </c>
      <c r="AH5" s="214">
        <v>2</v>
      </c>
      <c r="AI5" s="215" t="str">
        <f t="shared" si="4"/>
        <v/>
      </c>
      <c r="AJ5" s="215" t="str">
        <f t="shared" si="5"/>
        <v/>
      </c>
      <c r="AK5" s="214">
        <v>2</v>
      </c>
      <c r="AL5" s="215" t="str">
        <f t="shared" si="6"/>
        <v/>
      </c>
      <c r="AM5" s="217" t="str">
        <f t="shared" si="7"/>
        <v/>
      </c>
    </row>
    <row r="6" spans="1:39" ht="15" customHeight="1" x14ac:dyDescent="0.45">
      <c r="A6" s="1"/>
      <c r="B6" s="1"/>
      <c r="C6" s="1"/>
      <c r="D6" s="1"/>
      <c r="E6" s="1"/>
      <c r="F6" s="1"/>
      <c r="H6" s="79" t="s">
        <v>232</v>
      </c>
      <c r="I6" s="80">
        <f>COUNTIF(Q:Q,H6)</f>
        <v>0</v>
      </c>
      <c r="J6" s="81">
        <f>I6/SUM($I$6:$I$8)</f>
        <v>0</v>
      </c>
      <c r="K6" s="1"/>
      <c r="L6" s="1"/>
      <c r="M6" s="1"/>
      <c r="N6" s="1"/>
      <c r="Q6" s="256"/>
      <c r="S6" s="241"/>
      <c r="T6" s="242"/>
      <c r="U6" s="243"/>
      <c r="V6" s="244"/>
      <c r="W6" s="241"/>
      <c r="X6" s="242"/>
      <c r="Y6" s="243"/>
      <c r="Z6" s="244"/>
      <c r="AB6" s="214">
        <v>3</v>
      </c>
      <c r="AC6" s="215" t="str">
        <f t="shared" si="0"/>
        <v/>
      </c>
      <c r="AD6" s="216" t="str">
        <f t="shared" si="1"/>
        <v/>
      </c>
      <c r="AE6" s="214">
        <v>3</v>
      </c>
      <c r="AF6" s="215" t="str">
        <f t="shared" si="2"/>
        <v/>
      </c>
      <c r="AG6" s="217" t="str">
        <f t="shared" si="3"/>
        <v/>
      </c>
      <c r="AH6" s="214">
        <v>3</v>
      </c>
      <c r="AI6" s="215" t="str">
        <f t="shared" si="4"/>
        <v/>
      </c>
      <c r="AJ6" s="215" t="str">
        <f t="shared" si="5"/>
        <v/>
      </c>
      <c r="AK6" s="214">
        <v>3</v>
      </c>
      <c r="AL6" s="215" t="str">
        <f t="shared" si="6"/>
        <v/>
      </c>
      <c r="AM6" s="217" t="str">
        <f t="shared" si="7"/>
        <v/>
      </c>
    </row>
    <row r="7" spans="1:39" ht="15" customHeight="1" x14ac:dyDescent="0.45">
      <c r="A7" s="1"/>
      <c r="B7" s="1"/>
      <c r="C7" s="1"/>
      <c r="D7" s="1"/>
      <c r="E7" s="1"/>
      <c r="F7" s="1"/>
      <c r="H7" s="58" t="s">
        <v>233</v>
      </c>
      <c r="I7" s="80">
        <f>COUNTIF(Q:Q,H7)</f>
        <v>19</v>
      </c>
      <c r="J7" s="81">
        <f>I7/SUM($I$6:$I$8)</f>
        <v>1</v>
      </c>
      <c r="K7" s="1"/>
      <c r="L7" s="1"/>
      <c r="M7" s="1"/>
      <c r="N7" s="1"/>
      <c r="Q7" s="256"/>
      <c r="S7" s="241"/>
      <c r="T7" s="242"/>
      <c r="U7" s="243"/>
      <c r="V7" s="244"/>
      <c r="W7" s="241"/>
      <c r="X7" s="242"/>
      <c r="Y7" s="243"/>
      <c r="Z7" s="244"/>
      <c r="AB7" s="214">
        <v>4</v>
      </c>
      <c r="AC7" s="215" t="str">
        <f t="shared" si="0"/>
        <v/>
      </c>
      <c r="AD7" s="216" t="str">
        <f t="shared" si="1"/>
        <v/>
      </c>
      <c r="AE7" s="214">
        <v>4</v>
      </c>
      <c r="AF7" s="215" t="str">
        <f t="shared" si="2"/>
        <v/>
      </c>
      <c r="AG7" s="217" t="str">
        <f t="shared" si="3"/>
        <v/>
      </c>
      <c r="AH7" s="214">
        <v>4</v>
      </c>
      <c r="AI7" s="215" t="str">
        <f t="shared" si="4"/>
        <v/>
      </c>
      <c r="AJ7" s="215" t="str">
        <f t="shared" si="5"/>
        <v/>
      </c>
      <c r="AK7" s="214">
        <v>4</v>
      </c>
      <c r="AL7" s="215" t="str">
        <f t="shared" si="6"/>
        <v/>
      </c>
      <c r="AM7" s="217" t="str">
        <f t="shared" si="7"/>
        <v/>
      </c>
    </row>
    <row r="8" spans="1:39" ht="15" customHeight="1" x14ac:dyDescent="0.45">
      <c r="A8" s="1"/>
      <c r="B8" s="1"/>
      <c r="C8" s="1"/>
      <c r="D8" s="1"/>
      <c r="E8" s="1"/>
      <c r="F8" s="1"/>
      <c r="H8" s="58" t="s">
        <v>87</v>
      </c>
      <c r="I8" s="80">
        <f>COUNTIF(Q:Q,H8)</f>
        <v>0</v>
      </c>
      <c r="J8" s="81">
        <f>I8/SUM($I$6:$I$8)</f>
        <v>0</v>
      </c>
      <c r="K8" s="1"/>
      <c r="L8" s="1"/>
      <c r="M8" s="1"/>
      <c r="N8" s="1"/>
      <c r="Q8" s="256"/>
      <c r="S8" s="241"/>
      <c r="T8" s="242"/>
      <c r="U8" s="243"/>
      <c r="V8" s="244"/>
      <c r="W8" s="241"/>
      <c r="X8" s="242"/>
      <c r="Y8" s="243"/>
      <c r="Z8" s="244"/>
      <c r="AB8" s="214">
        <v>5</v>
      </c>
      <c r="AC8" s="215" t="str">
        <f t="shared" si="0"/>
        <v/>
      </c>
      <c r="AD8" s="216" t="str">
        <f t="shared" si="1"/>
        <v/>
      </c>
      <c r="AE8" s="214">
        <v>5</v>
      </c>
      <c r="AF8" s="215" t="str">
        <f t="shared" si="2"/>
        <v/>
      </c>
      <c r="AG8" s="217" t="str">
        <f t="shared" si="3"/>
        <v/>
      </c>
      <c r="AH8" s="214">
        <v>5</v>
      </c>
      <c r="AI8" s="215" t="str">
        <f t="shared" si="4"/>
        <v/>
      </c>
      <c r="AJ8" s="215" t="str">
        <f t="shared" si="5"/>
        <v/>
      </c>
      <c r="AK8" s="214">
        <v>5</v>
      </c>
      <c r="AL8" s="215" t="str">
        <f t="shared" si="6"/>
        <v/>
      </c>
      <c r="AM8" s="217" t="str">
        <f t="shared" si="7"/>
        <v/>
      </c>
    </row>
    <row r="9" spans="1:39" ht="15" customHeight="1" x14ac:dyDescent="0.45">
      <c r="A9" s="1"/>
      <c r="B9" s="1"/>
      <c r="C9" s="1"/>
      <c r="D9" s="1"/>
      <c r="E9" s="1"/>
      <c r="F9" s="1"/>
      <c r="H9" s="1"/>
      <c r="I9" s="1"/>
      <c r="J9" s="1"/>
      <c r="K9" s="1"/>
      <c r="L9" s="1"/>
      <c r="M9" s="1"/>
      <c r="N9" s="1"/>
      <c r="Q9" s="256"/>
      <c r="S9" s="241"/>
      <c r="T9" s="242"/>
      <c r="U9" s="243"/>
      <c r="V9" s="244"/>
      <c r="W9" s="241"/>
      <c r="X9" s="242"/>
      <c r="Y9" s="243"/>
      <c r="Z9" s="244"/>
      <c r="AB9" s="214">
        <v>6</v>
      </c>
      <c r="AC9" s="215" t="str">
        <f t="shared" si="0"/>
        <v/>
      </c>
      <c r="AD9" s="216" t="str">
        <f t="shared" si="1"/>
        <v/>
      </c>
      <c r="AE9" s="214">
        <v>6</v>
      </c>
      <c r="AF9" s="215" t="str">
        <f t="shared" si="2"/>
        <v/>
      </c>
      <c r="AG9" s="217" t="str">
        <f t="shared" si="3"/>
        <v/>
      </c>
      <c r="AH9" s="214">
        <v>6</v>
      </c>
      <c r="AI9" s="215" t="str">
        <f t="shared" si="4"/>
        <v/>
      </c>
      <c r="AJ9" s="215" t="str">
        <f t="shared" si="5"/>
        <v/>
      </c>
      <c r="AK9" s="214">
        <v>6</v>
      </c>
      <c r="AL9" s="215" t="str">
        <f t="shared" si="6"/>
        <v/>
      </c>
      <c r="AM9" s="217" t="str">
        <f t="shared" si="7"/>
        <v/>
      </c>
    </row>
    <row r="10" spans="1:39" ht="15" customHeight="1" x14ac:dyDescent="0.25">
      <c r="A10" s="1"/>
      <c r="B10" s="1"/>
      <c r="C10" s="1"/>
      <c r="D10" s="1"/>
      <c r="E10" s="1"/>
      <c r="F10" s="1"/>
      <c r="H10" s="438" t="s">
        <v>246</v>
      </c>
      <c r="I10" s="438"/>
      <c r="J10" s="438"/>
      <c r="K10" s="1"/>
      <c r="L10" s="1"/>
      <c r="M10" s="1"/>
      <c r="N10" s="1"/>
      <c r="Q10" s="256"/>
      <c r="S10" s="241"/>
      <c r="T10" s="242"/>
      <c r="U10" s="243"/>
      <c r="V10" s="244"/>
      <c r="W10" s="241"/>
      <c r="X10" s="242"/>
      <c r="Y10" s="243"/>
      <c r="Z10" s="244"/>
      <c r="AB10" s="214">
        <v>7</v>
      </c>
      <c r="AC10" s="215" t="str">
        <f t="shared" si="0"/>
        <v/>
      </c>
      <c r="AD10" s="216" t="str">
        <f t="shared" si="1"/>
        <v/>
      </c>
      <c r="AE10" s="214">
        <v>7</v>
      </c>
      <c r="AF10" s="215" t="str">
        <f t="shared" si="2"/>
        <v/>
      </c>
      <c r="AG10" s="217" t="str">
        <f t="shared" si="3"/>
        <v/>
      </c>
      <c r="AH10" s="214">
        <v>7</v>
      </c>
      <c r="AI10" s="215" t="str">
        <f t="shared" si="4"/>
        <v/>
      </c>
      <c r="AJ10" s="215" t="str">
        <f t="shared" si="5"/>
        <v/>
      </c>
      <c r="AK10" s="214">
        <v>7</v>
      </c>
      <c r="AL10" s="215" t="str">
        <f t="shared" si="6"/>
        <v/>
      </c>
      <c r="AM10" s="217" t="str">
        <f t="shared" si="7"/>
        <v/>
      </c>
    </row>
    <row r="11" spans="1:39" ht="15" customHeight="1" x14ac:dyDescent="0.25">
      <c r="A11" s="1"/>
      <c r="B11" s="1"/>
      <c r="C11" s="1"/>
      <c r="D11" s="1"/>
      <c r="E11" s="1"/>
      <c r="F11" s="1"/>
      <c r="H11" s="58" t="s">
        <v>234</v>
      </c>
      <c r="I11" s="33">
        <f>COUNTIF($F$43:$F$65,H11)</f>
        <v>0</v>
      </c>
      <c r="J11" s="34">
        <f>I11/5</f>
        <v>0</v>
      </c>
      <c r="K11" s="1"/>
      <c r="L11" s="1"/>
      <c r="M11" s="1"/>
      <c r="N11" s="1"/>
      <c r="Q11" s="256"/>
      <c r="S11" s="241"/>
      <c r="T11" s="242"/>
      <c r="U11" s="243"/>
      <c r="V11" s="244"/>
      <c r="W11" s="241"/>
      <c r="X11" s="242"/>
      <c r="Y11" s="243"/>
      <c r="Z11" s="244"/>
      <c r="AB11" s="214">
        <v>8</v>
      </c>
      <c r="AC11" s="215" t="str">
        <f t="shared" si="0"/>
        <v/>
      </c>
      <c r="AD11" s="216" t="str">
        <f t="shared" si="1"/>
        <v/>
      </c>
      <c r="AE11" s="214">
        <v>8</v>
      </c>
      <c r="AF11" s="215" t="str">
        <f t="shared" si="2"/>
        <v/>
      </c>
      <c r="AG11" s="217" t="str">
        <f t="shared" si="3"/>
        <v/>
      </c>
      <c r="AH11" s="214">
        <v>8</v>
      </c>
      <c r="AI11" s="215" t="str">
        <f t="shared" si="4"/>
        <v/>
      </c>
      <c r="AJ11" s="215" t="str">
        <f t="shared" si="5"/>
        <v/>
      </c>
      <c r="AK11" s="214">
        <v>8</v>
      </c>
      <c r="AL11" s="215" t="str">
        <f t="shared" si="6"/>
        <v/>
      </c>
      <c r="AM11" s="217" t="str">
        <f t="shared" si="7"/>
        <v/>
      </c>
    </row>
    <row r="12" spans="1:39" ht="15" customHeight="1" x14ac:dyDescent="0.25">
      <c r="A12" s="1"/>
      <c r="B12" s="1"/>
      <c r="C12" s="1"/>
      <c r="D12" s="1"/>
      <c r="E12" s="1"/>
      <c r="F12" s="1"/>
      <c r="H12" s="58" t="s">
        <v>235</v>
      </c>
      <c r="I12" s="33">
        <f>COUNTIF($F$43:$F$65,H12)</f>
        <v>0</v>
      </c>
      <c r="J12" s="34">
        <f>I12/5</f>
        <v>0</v>
      </c>
      <c r="K12" s="1"/>
      <c r="L12" s="1"/>
      <c r="M12" s="1"/>
      <c r="N12" s="1"/>
      <c r="Q12" s="256"/>
      <c r="S12" s="241"/>
      <c r="T12" s="242"/>
      <c r="U12" s="243"/>
      <c r="V12" s="244"/>
      <c r="W12" s="241"/>
      <c r="X12" s="242"/>
      <c r="Y12" s="243"/>
      <c r="Z12" s="244"/>
      <c r="AB12" s="214">
        <v>9</v>
      </c>
      <c r="AC12" s="215" t="str">
        <f t="shared" si="0"/>
        <v/>
      </c>
      <c r="AD12" s="216" t="str">
        <f t="shared" si="1"/>
        <v/>
      </c>
      <c r="AE12" s="214">
        <v>9</v>
      </c>
      <c r="AF12" s="215" t="str">
        <f t="shared" si="2"/>
        <v/>
      </c>
      <c r="AG12" s="217" t="str">
        <f t="shared" si="3"/>
        <v/>
      </c>
      <c r="AH12" s="214">
        <v>9</v>
      </c>
      <c r="AI12" s="215" t="str">
        <f t="shared" si="4"/>
        <v/>
      </c>
      <c r="AJ12" s="215" t="str">
        <f t="shared" si="5"/>
        <v/>
      </c>
      <c r="AK12" s="214">
        <v>9</v>
      </c>
      <c r="AL12" s="215" t="str">
        <f t="shared" si="6"/>
        <v/>
      </c>
      <c r="AM12" s="217" t="str">
        <f t="shared" si="7"/>
        <v/>
      </c>
    </row>
    <row r="13" spans="1:39" ht="15" customHeight="1" x14ac:dyDescent="0.45">
      <c r="A13" s="1"/>
      <c r="B13" s="1"/>
      <c r="C13" s="1"/>
      <c r="D13" s="1"/>
      <c r="E13" s="1"/>
      <c r="F13" s="1"/>
      <c r="H13" s="1"/>
      <c r="I13" s="1"/>
      <c r="J13" s="30"/>
      <c r="K13" s="1"/>
      <c r="L13" s="1"/>
      <c r="M13" s="1"/>
      <c r="N13" s="1"/>
      <c r="Q13" s="256"/>
      <c r="S13" s="241"/>
      <c r="T13" s="242"/>
      <c r="U13" s="243"/>
      <c r="V13" s="244"/>
      <c r="W13" s="241"/>
      <c r="X13" s="242"/>
      <c r="Y13" s="243"/>
      <c r="Z13" s="244"/>
      <c r="AB13" s="214">
        <v>10</v>
      </c>
      <c r="AC13" s="215" t="str">
        <f t="shared" si="0"/>
        <v/>
      </c>
      <c r="AD13" s="216" t="str">
        <f t="shared" si="1"/>
        <v/>
      </c>
      <c r="AE13" s="214">
        <v>10</v>
      </c>
      <c r="AF13" s="215" t="str">
        <f t="shared" si="2"/>
        <v/>
      </c>
      <c r="AG13" s="217" t="str">
        <f t="shared" si="3"/>
        <v/>
      </c>
      <c r="AH13" s="214">
        <v>10</v>
      </c>
      <c r="AI13" s="215" t="str">
        <f t="shared" si="4"/>
        <v/>
      </c>
      <c r="AJ13" s="215" t="str">
        <f t="shared" si="5"/>
        <v/>
      </c>
      <c r="AK13" s="214">
        <v>10</v>
      </c>
      <c r="AL13" s="215" t="str">
        <f t="shared" si="6"/>
        <v/>
      </c>
      <c r="AM13" s="217" t="str">
        <f t="shared" si="7"/>
        <v/>
      </c>
    </row>
    <row r="14" spans="1:39" ht="15" customHeight="1" x14ac:dyDescent="0.45">
      <c r="A14" s="1"/>
      <c r="B14" s="1"/>
      <c r="C14" s="1"/>
      <c r="D14" s="1"/>
      <c r="E14" s="1"/>
      <c r="F14" s="1"/>
      <c r="H14" s="438" t="s">
        <v>21</v>
      </c>
      <c r="I14" s="438"/>
      <c r="J14" s="438"/>
      <c r="K14" s="1"/>
      <c r="L14" s="1"/>
      <c r="M14" s="1"/>
      <c r="N14" s="1"/>
      <c r="Q14" s="256"/>
      <c r="S14" s="241"/>
      <c r="T14" s="242"/>
      <c r="U14" s="243"/>
      <c r="V14" s="244"/>
      <c r="W14" s="241"/>
      <c r="X14" s="242"/>
      <c r="Y14" s="243"/>
      <c r="Z14" s="244"/>
    </row>
    <row r="15" spans="1:39" ht="15" customHeight="1" x14ac:dyDescent="0.25">
      <c r="A15" s="1"/>
      <c r="B15" s="1"/>
      <c r="C15" s="1"/>
      <c r="D15" s="1"/>
      <c r="E15" s="1"/>
      <c r="F15" s="1"/>
      <c r="G15" s="315" t="s">
        <v>281</v>
      </c>
      <c r="H15" s="58" t="s">
        <v>62</v>
      </c>
      <c r="I15" s="33">
        <f>COUNTIFS($H$43:$H$81,"Vorabbewertung",$I$43:$I$81,H15)</f>
        <v>0</v>
      </c>
      <c r="J15" s="34">
        <f t="shared" ref="J15:J20" si="8">I15/5</f>
        <v>0</v>
      </c>
      <c r="K15" s="1"/>
      <c r="L15" s="1"/>
      <c r="M15" s="1"/>
      <c r="N15" s="1"/>
      <c r="Q15" s="256"/>
      <c r="S15" s="241"/>
      <c r="T15" s="242"/>
      <c r="U15" s="243"/>
      <c r="V15" s="244"/>
      <c r="W15" s="241"/>
      <c r="X15" s="242"/>
      <c r="Y15" s="243"/>
      <c r="Z15" s="244"/>
    </row>
    <row r="16" spans="1:39" ht="15" customHeight="1" x14ac:dyDescent="0.45">
      <c r="A16" s="1"/>
      <c r="B16" s="1"/>
      <c r="C16" s="1"/>
      <c r="D16" s="1"/>
      <c r="E16" s="1"/>
      <c r="F16" s="1"/>
      <c r="G16" s="315"/>
      <c r="H16" s="58" t="s">
        <v>66</v>
      </c>
      <c r="I16" s="33">
        <f>COUNTIFS($H$43:$H$81,"Vorabbewertung",$I$43:$I$81,H16)</f>
        <v>0</v>
      </c>
      <c r="J16" s="34">
        <f t="shared" si="8"/>
        <v>0</v>
      </c>
      <c r="K16" s="1"/>
      <c r="L16" s="1"/>
      <c r="M16" s="1"/>
      <c r="N16" s="1"/>
      <c r="Q16" s="256"/>
      <c r="S16" s="241"/>
      <c r="T16" s="242"/>
      <c r="U16" s="243"/>
      <c r="V16" s="244"/>
      <c r="W16" s="241"/>
      <c r="X16" s="242"/>
      <c r="Y16" s="243"/>
      <c r="Z16" s="244"/>
    </row>
    <row r="17" spans="1:26" ht="15" customHeight="1" thickBot="1" x14ac:dyDescent="0.6">
      <c r="A17" s="1"/>
      <c r="B17" s="440"/>
      <c r="C17" s="440"/>
      <c r="D17" s="440"/>
      <c r="E17" s="1"/>
      <c r="F17" s="1"/>
      <c r="G17" s="315"/>
      <c r="H17" s="75" t="s">
        <v>65</v>
      </c>
      <c r="I17" s="76">
        <f>COUNTIFS($H$43:$H$81,"Vorabbewertung",$I$43:$I$81,H17)</f>
        <v>0</v>
      </c>
      <c r="J17" s="77">
        <f t="shared" si="8"/>
        <v>0</v>
      </c>
      <c r="K17" s="1"/>
      <c r="L17" s="1"/>
      <c r="M17" s="1"/>
      <c r="N17" s="1"/>
      <c r="Q17" s="256"/>
      <c r="S17" s="241"/>
      <c r="T17" s="242"/>
      <c r="U17" s="243"/>
      <c r="V17" s="244"/>
      <c r="W17" s="241"/>
      <c r="X17" s="242"/>
      <c r="Y17" s="243"/>
      <c r="Z17" s="244"/>
    </row>
    <row r="18" spans="1:26" ht="15" customHeight="1" x14ac:dyDescent="0.3">
      <c r="A18" s="1"/>
      <c r="B18" s="69"/>
      <c r="C18" s="69"/>
      <c r="D18" s="69"/>
      <c r="E18" s="1"/>
      <c r="F18" s="1"/>
      <c r="G18" s="315" t="s">
        <v>282</v>
      </c>
      <c r="H18" s="114" t="s">
        <v>62</v>
      </c>
      <c r="I18" s="115">
        <f>COUNTIFS($H$43:$H$81,"Auditbericht",$I$43:$I$81,H18)</f>
        <v>0</v>
      </c>
      <c r="J18" s="116">
        <f t="shared" si="8"/>
        <v>0</v>
      </c>
      <c r="K18" s="1"/>
      <c r="L18" s="1"/>
      <c r="M18" s="1"/>
      <c r="N18" s="1"/>
      <c r="Q18" s="256"/>
      <c r="S18" s="241"/>
      <c r="T18" s="242"/>
      <c r="U18" s="243"/>
      <c r="V18" s="244"/>
      <c r="W18" s="241"/>
      <c r="X18" s="242"/>
      <c r="Y18" s="243"/>
      <c r="Z18" s="244"/>
    </row>
    <row r="19" spans="1:26" ht="15" customHeight="1" x14ac:dyDescent="0.55000000000000004">
      <c r="A19" s="1"/>
      <c r="B19" s="69"/>
      <c r="C19" s="69"/>
      <c r="D19" s="69"/>
      <c r="E19" s="1"/>
      <c r="F19" s="1"/>
      <c r="G19" s="90"/>
      <c r="H19" s="58" t="s">
        <v>66</v>
      </c>
      <c r="I19" s="33">
        <f>COUNTIFS($H$43:$H$81,"Auditbericht",$I$43:$I$81,H19)</f>
        <v>0</v>
      </c>
      <c r="J19" s="34">
        <f t="shared" si="8"/>
        <v>0</v>
      </c>
      <c r="K19" s="1"/>
      <c r="L19" s="1"/>
      <c r="M19" s="1"/>
      <c r="N19" s="1"/>
      <c r="Q19" s="256"/>
      <c r="S19" s="241"/>
      <c r="T19" s="242"/>
      <c r="U19" s="243"/>
      <c r="V19" s="244"/>
      <c r="W19" s="241"/>
      <c r="X19" s="242"/>
      <c r="Y19" s="243"/>
      <c r="Z19" s="244"/>
    </row>
    <row r="20" spans="1:26" ht="18.75" x14ac:dyDescent="0.3">
      <c r="A20" s="1"/>
      <c r="B20" s="440" t="s">
        <v>351</v>
      </c>
      <c r="C20" s="440"/>
      <c r="D20" s="440"/>
      <c r="E20" s="1"/>
      <c r="F20" s="1"/>
      <c r="H20" s="58" t="s">
        <v>65</v>
      </c>
      <c r="I20" s="33">
        <f>COUNTIFS($H$43:$H$81,"Auditbericht",$I$43:$I$81,H20)</f>
        <v>0</v>
      </c>
      <c r="J20" s="34">
        <f t="shared" si="8"/>
        <v>0</v>
      </c>
      <c r="K20" s="1"/>
      <c r="L20" s="1"/>
      <c r="M20" s="1"/>
      <c r="N20" s="1"/>
      <c r="Q20" s="256"/>
      <c r="S20" s="241"/>
      <c r="T20" s="242"/>
      <c r="U20" s="243"/>
      <c r="V20" s="244"/>
      <c r="W20" s="241"/>
      <c r="X20" s="242"/>
      <c r="Y20" s="243"/>
      <c r="Z20" s="244"/>
    </row>
    <row r="21" spans="1:26" ht="15" customHeight="1" x14ac:dyDescent="0.45">
      <c r="A21" s="1"/>
      <c r="B21" s="1"/>
      <c r="C21" s="1"/>
      <c r="D21" s="1"/>
      <c r="E21" s="1"/>
      <c r="F21" s="1"/>
      <c r="G21" s="1"/>
      <c r="H21" s="1"/>
      <c r="I21" s="1"/>
      <c r="J21" s="1"/>
      <c r="K21" s="1"/>
      <c r="L21" s="1"/>
      <c r="M21" s="1"/>
      <c r="N21" s="1"/>
      <c r="Q21" s="257" t="str">
        <f>IF(J24="","nicht bearbeitet","bearbeitet")</f>
        <v>nicht bearbeitet</v>
      </c>
      <c r="S21" s="241"/>
      <c r="T21" s="242"/>
      <c r="U21" s="243"/>
      <c r="V21" s="244"/>
      <c r="W21" s="241"/>
      <c r="X21" s="242"/>
      <c r="Y21" s="243"/>
      <c r="Z21" s="244"/>
    </row>
    <row r="22" spans="1:26" ht="15" customHeight="1" x14ac:dyDescent="0.55000000000000004">
      <c r="A22" s="1"/>
      <c r="B22" s="5"/>
      <c r="C22" s="5"/>
      <c r="D22" s="1"/>
      <c r="E22" s="13"/>
      <c r="F22" s="1"/>
      <c r="G22" s="1"/>
      <c r="H22" s="1"/>
      <c r="I22" s="1"/>
      <c r="J22" s="1"/>
      <c r="K22" s="1"/>
      <c r="L22" s="1"/>
      <c r="M22" s="1"/>
      <c r="N22" s="1"/>
      <c r="Q22" s="257"/>
      <c r="S22" s="241"/>
      <c r="T22" s="242"/>
      <c r="U22" s="243"/>
      <c r="V22" s="244"/>
      <c r="W22" s="241"/>
      <c r="X22" s="242"/>
      <c r="Y22" s="243"/>
      <c r="Z22" s="244"/>
    </row>
    <row r="23" spans="1:26" ht="18" customHeight="1" x14ac:dyDescent="0.25">
      <c r="A23" s="14" t="s">
        <v>196</v>
      </c>
      <c r="B23" s="386" t="str">
        <f>CONCATENATE("Persönliche Daten: ",'Allgemeine Angaben'!D34," ",'Allgemeine Angaben'!E34, " ",'Allgemeine Angaben'!F34)</f>
        <v xml:space="preserve">Persönliche Daten:   </v>
      </c>
      <c r="C23" s="386"/>
      <c r="D23" s="386"/>
      <c r="E23" s="386"/>
      <c r="F23" s="386"/>
      <c r="G23" s="386"/>
      <c r="I23" s="386" t="s">
        <v>209</v>
      </c>
      <c r="J23" s="386"/>
      <c r="K23" s="1"/>
      <c r="L23" s="1"/>
      <c r="M23" s="1"/>
      <c r="N23" s="1"/>
      <c r="Q23" s="256"/>
      <c r="S23" s="241"/>
      <c r="T23" s="242"/>
      <c r="U23" s="243"/>
      <c r="V23" s="244"/>
      <c r="W23" s="241"/>
      <c r="X23" s="242"/>
      <c r="Y23" s="243"/>
      <c r="Z23" s="244"/>
    </row>
    <row r="24" spans="1:26" ht="20.100000000000001" customHeight="1" x14ac:dyDescent="0.25">
      <c r="A24" s="15"/>
      <c r="B24" s="443" t="s">
        <v>197</v>
      </c>
      <c r="C24" s="444"/>
      <c r="D24" s="86"/>
      <c r="E24" s="87" t="s">
        <v>198</v>
      </c>
      <c r="F24" s="441"/>
      <c r="G24" s="441"/>
      <c r="I24" s="88" t="s">
        <v>210</v>
      </c>
      <c r="J24" s="86"/>
      <c r="K24" s="1"/>
      <c r="L24" s="1"/>
      <c r="M24" s="1"/>
      <c r="N24" s="1"/>
      <c r="O24" s="32" t="str">
        <f>IF(AND(D24&lt;&gt;"",F24&lt;&gt;"",J24&lt;&gt;""),"bearbeitet","")</f>
        <v/>
      </c>
      <c r="Q24" s="219" t="str">
        <f>IF(AND(D24="",F24=""),"nicht bearbeitet",IF(OR(D24="",F24=""),"teilweise bearbeitet","bearbeitet"))</f>
        <v>nicht bearbeitet</v>
      </c>
      <c r="S24" s="241"/>
      <c r="T24" s="242"/>
      <c r="U24" s="243"/>
      <c r="V24" s="244"/>
      <c r="W24" s="241"/>
      <c r="X24" s="242"/>
      <c r="Y24" s="243"/>
      <c r="Z24" s="244"/>
    </row>
    <row r="25" spans="1:26" ht="20.100000000000001" customHeight="1" x14ac:dyDescent="0.25">
      <c r="A25" s="1"/>
      <c r="B25" s="443" t="s">
        <v>201</v>
      </c>
      <c r="C25" s="444"/>
      <c r="D25" s="86"/>
      <c r="E25" s="87" t="s">
        <v>202</v>
      </c>
      <c r="F25" s="419"/>
      <c r="G25" s="419"/>
      <c r="I25" s="88" t="s">
        <v>211</v>
      </c>
      <c r="J25" s="86"/>
      <c r="K25" s="1"/>
      <c r="L25" s="1"/>
      <c r="M25" s="1"/>
      <c r="N25" s="1"/>
      <c r="O25" s="32" t="str">
        <f>IF(AND(D25&lt;&gt;"",F25&lt;&gt;"",J25&lt;&gt;""),"bearbeitet","")</f>
        <v/>
      </c>
      <c r="Q25" s="219" t="str">
        <f>IF(AND(D25="",F25=""),"nicht bearbeitet",IF(OR(D25="",F25=""),"teilweise bearbeitet","bearbeitet"))</f>
        <v>nicht bearbeitet</v>
      </c>
      <c r="S25" s="241"/>
      <c r="T25" s="242"/>
      <c r="U25" s="243"/>
      <c r="V25" s="244"/>
      <c r="W25" s="241"/>
      <c r="X25" s="242"/>
      <c r="Y25" s="243"/>
      <c r="Z25" s="244"/>
    </row>
    <row r="26" spans="1:26" ht="20.100000000000001" customHeight="1" x14ac:dyDescent="0.25">
      <c r="A26" s="1"/>
      <c r="B26" s="443" t="s">
        <v>199</v>
      </c>
      <c r="C26" s="444"/>
      <c r="D26" s="86"/>
      <c r="E26" s="87" t="s">
        <v>200</v>
      </c>
      <c r="F26" s="441"/>
      <c r="G26" s="441"/>
      <c r="H26" s="16"/>
      <c r="I26" s="16"/>
      <c r="J26" s="1"/>
      <c r="K26" s="1"/>
      <c r="L26" s="1"/>
      <c r="M26" s="1"/>
      <c r="N26" s="1"/>
      <c r="O26" s="32" t="str">
        <f>IF(AND(D26&lt;&gt;"",F26&lt;&gt;""),"bearbeitet","")</f>
        <v/>
      </c>
      <c r="Q26" s="219"/>
      <c r="S26" s="241"/>
      <c r="T26" s="242"/>
      <c r="U26" s="243"/>
      <c r="V26" s="244"/>
      <c r="W26" s="241"/>
      <c r="X26" s="242"/>
      <c r="Y26" s="243"/>
      <c r="Z26" s="244"/>
    </row>
    <row r="27" spans="1:26" ht="20.100000000000001" customHeight="1" x14ac:dyDescent="0.55000000000000004">
      <c r="A27" s="1"/>
      <c r="B27" s="5"/>
      <c r="C27" s="56"/>
      <c r="D27" s="16"/>
      <c r="E27" s="57"/>
      <c r="F27" s="16"/>
      <c r="G27" s="16"/>
      <c r="H27" s="16"/>
      <c r="I27" s="16"/>
      <c r="J27" s="1"/>
      <c r="K27" s="1"/>
      <c r="L27" s="1"/>
      <c r="M27" s="1"/>
      <c r="N27" s="1"/>
      <c r="O27" s="32"/>
      <c r="Q27" s="256"/>
      <c r="S27" s="241"/>
      <c r="T27" s="242"/>
      <c r="U27" s="243"/>
      <c r="V27" s="244"/>
      <c r="W27" s="241"/>
      <c r="X27" s="242"/>
      <c r="Y27" s="243"/>
      <c r="Z27" s="244"/>
    </row>
    <row r="28" spans="1:26" ht="18" customHeight="1" x14ac:dyDescent="0.45">
      <c r="A28" s="14" t="s">
        <v>195</v>
      </c>
      <c r="B28" s="386" t="s">
        <v>195</v>
      </c>
      <c r="C28" s="386"/>
      <c r="D28" s="386"/>
      <c r="E28" s="386"/>
      <c r="F28" s="386"/>
      <c r="G28" s="386"/>
      <c r="H28" s="1"/>
      <c r="I28" s="1"/>
      <c r="J28" s="1"/>
      <c r="K28" s="1"/>
      <c r="L28" s="1"/>
      <c r="M28" s="1"/>
      <c r="N28" s="1"/>
      <c r="Q28" s="256"/>
      <c r="S28" s="241"/>
      <c r="T28" s="242"/>
      <c r="U28" s="243"/>
      <c r="V28" s="244"/>
      <c r="W28" s="241"/>
      <c r="X28" s="242"/>
      <c r="Y28" s="243"/>
      <c r="Z28" s="244"/>
    </row>
    <row r="29" spans="1:26" ht="20.100000000000001" customHeight="1" x14ac:dyDescent="0.45">
      <c r="A29" s="1"/>
      <c r="B29" s="450" t="s">
        <v>207</v>
      </c>
      <c r="C29" s="451"/>
      <c r="D29" s="320"/>
      <c r="E29" s="87" t="s">
        <v>272</v>
      </c>
      <c r="F29" s="419"/>
      <c r="G29" s="419"/>
      <c r="H29" s="1"/>
      <c r="I29" s="1"/>
      <c r="J29" s="1"/>
      <c r="K29" s="1"/>
      <c r="L29" s="1"/>
      <c r="M29" s="1"/>
      <c r="N29" s="1"/>
      <c r="O29" s="32"/>
      <c r="Q29" s="219" t="str">
        <f>IF(AND(D29="",F29=""),"nicht bearbeitet",IF(OR(D29="",F29=""),"teilweise bearbeitet","bearbeitet"))</f>
        <v>nicht bearbeitet</v>
      </c>
      <c r="S29" s="241"/>
      <c r="T29" s="242"/>
      <c r="U29" s="243"/>
      <c r="V29" s="244"/>
      <c r="W29" s="241"/>
      <c r="X29" s="242"/>
      <c r="Y29" s="243"/>
      <c r="Z29" s="244"/>
    </row>
    <row r="30" spans="1:26" ht="20.100000000000001" customHeight="1" x14ac:dyDescent="0.25">
      <c r="A30" s="1"/>
      <c r="B30" s="450" t="s">
        <v>208</v>
      </c>
      <c r="C30" s="451"/>
      <c r="D30" s="418"/>
      <c r="E30" s="419"/>
      <c r="F30" s="419"/>
      <c r="G30" s="419"/>
      <c r="H30" s="1"/>
      <c r="I30" s="1"/>
      <c r="J30" s="1"/>
      <c r="K30" s="1"/>
      <c r="L30" s="1"/>
      <c r="M30" s="1"/>
      <c r="N30" s="1"/>
      <c r="O30" s="32"/>
      <c r="Q30" s="219" t="str">
        <f>IF(D30="","nicht bearbeitet","bearbeitet")</f>
        <v>nicht bearbeitet</v>
      </c>
      <c r="S30" s="241"/>
      <c r="T30" s="242"/>
      <c r="U30" s="243"/>
      <c r="V30" s="244"/>
      <c r="W30" s="241"/>
      <c r="X30" s="242"/>
      <c r="Y30" s="243"/>
      <c r="Z30" s="244"/>
    </row>
    <row r="31" spans="1:26" ht="20.100000000000001" customHeight="1" x14ac:dyDescent="0.55000000000000004">
      <c r="A31" s="1"/>
      <c r="B31" s="5"/>
      <c r="C31" s="16"/>
      <c r="D31" s="16"/>
      <c r="E31" s="17"/>
      <c r="F31" s="16"/>
      <c r="G31" s="1"/>
      <c r="H31" s="1"/>
      <c r="I31" s="1"/>
      <c r="J31" s="1"/>
      <c r="K31" s="1"/>
      <c r="L31" s="1"/>
      <c r="M31" s="1"/>
      <c r="N31" s="1"/>
      <c r="Q31" s="220"/>
      <c r="S31" s="241"/>
      <c r="T31" s="242"/>
      <c r="U31" s="243"/>
      <c r="V31" s="244"/>
      <c r="W31" s="241"/>
      <c r="X31" s="242"/>
      <c r="Y31" s="243"/>
      <c r="Z31" s="244"/>
    </row>
    <row r="32" spans="1:26" ht="18" customHeight="1" x14ac:dyDescent="0.25">
      <c r="A32" s="59"/>
      <c r="B32" s="452" t="s">
        <v>467</v>
      </c>
      <c r="C32" s="453"/>
      <c r="D32" s="453"/>
      <c r="E32" s="453"/>
      <c r="F32" s="453"/>
      <c r="G32" s="453"/>
      <c r="H32" s="453"/>
      <c r="I32" s="453"/>
      <c r="J32" s="454"/>
      <c r="K32" s="52"/>
      <c r="L32" s="1"/>
      <c r="M32" s="1"/>
      <c r="N32" s="1"/>
      <c r="Q32" s="220"/>
      <c r="S32" s="241"/>
      <c r="T32" s="242"/>
      <c r="U32" s="243"/>
      <c r="V32" s="244"/>
      <c r="W32" s="241"/>
      <c r="X32" s="242"/>
      <c r="Y32" s="243"/>
      <c r="Z32" s="244"/>
    </row>
    <row r="33" spans="1:26" ht="24.75" customHeight="1" x14ac:dyDescent="0.25">
      <c r="A33" s="13"/>
      <c r="B33" s="53"/>
      <c r="C33" s="421" t="s">
        <v>217</v>
      </c>
      <c r="D33" s="421"/>
      <c r="E33" s="421"/>
      <c r="F33" s="421"/>
      <c r="G33" s="421"/>
      <c r="H33" s="421"/>
      <c r="I33" s="421"/>
      <c r="J33" s="421"/>
      <c r="K33" s="1"/>
      <c r="L33" s="1"/>
      <c r="M33" s="1"/>
      <c r="N33" s="1"/>
      <c r="Q33" s="220"/>
      <c r="S33" s="241"/>
      <c r="T33" s="242"/>
      <c r="U33" s="243"/>
      <c r="V33" s="244"/>
      <c r="W33" s="241"/>
      <c r="X33" s="242"/>
      <c r="Y33" s="243"/>
      <c r="Z33" s="244"/>
    </row>
    <row r="34" spans="1:26" ht="22.5" customHeight="1" x14ac:dyDescent="0.25">
      <c r="A34" s="13"/>
      <c r="B34" s="53"/>
      <c r="C34" s="417" t="s">
        <v>526</v>
      </c>
      <c r="D34" s="417"/>
      <c r="E34" s="417"/>
      <c r="F34" s="417"/>
      <c r="G34" s="417"/>
      <c r="H34" s="417"/>
      <c r="I34" s="417"/>
      <c r="J34" s="417"/>
      <c r="K34" s="1"/>
      <c r="L34" s="1"/>
      <c r="M34" s="1"/>
      <c r="N34" s="1"/>
      <c r="Q34" s="220"/>
      <c r="S34" s="241"/>
      <c r="T34" s="242"/>
      <c r="U34" s="243"/>
      <c r="V34" s="244"/>
      <c r="W34" s="241"/>
      <c r="X34" s="242"/>
      <c r="Y34" s="243"/>
      <c r="Z34" s="244"/>
    </row>
    <row r="35" spans="1:26" ht="36.75" customHeight="1" x14ac:dyDescent="0.25">
      <c r="A35" s="13"/>
      <c r="B35" s="53"/>
      <c r="C35" s="417" t="s">
        <v>486</v>
      </c>
      <c r="D35" s="417"/>
      <c r="E35" s="417"/>
      <c r="F35" s="417"/>
      <c r="G35" s="417"/>
      <c r="H35" s="417"/>
      <c r="I35" s="417"/>
      <c r="J35" s="417"/>
      <c r="K35" s="1"/>
      <c r="L35" s="1"/>
      <c r="M35" s="1"/>
      <c r="N35" s="1"/>
      <c r="Q35" s="258"/>
      <c r="S35" s="241"/>
      <c r="T35" s="242"/>
      <c r="U35" s="243"/>
      <c r="V35" s="244"/>
      <c r="W35" s="241"/>
      <c r="X35" s="242"/>
      <c r="Y35" s="243"/>
      <c r="Z35" s="244"/>
    </row>
    <row r="36" spans="1:26" ht="24.75" customHeight="1" x14ac:dyDescent="0.25">
      <c r="A36" s="13"/>
      <c r="B36" s="53"/>
      <c r="C36" s="417" t="s">
        <v>214</v>
      </c>
      <c r="D36" s="417"/>
      <c r="E36" s="417"/>
      <c r="F36" s="417"/>
      <c r="G36" s="417"/>
      <c r="H36" s="417"/>
      <c r="I36" s="417"/>
      <c r="J36" s="417"/>
      <c r="K36" s="1"/>
      <c r="L36" s="1"/>
      <c r="M36" s="1"/>
      <c r="N36" s="1"/>
      <c r="Q36" s="258"/>
      <c r="S36" s="241"/>
      <c r="T36" s="242"/>
      <c r="U36" s="243"/>
      <c r="V36" s="244"/>
      <c r="W36" s="241"/>
      <c r="X36" s="242"/>
      <c r="Y36" s="243"/>
      <c r="Z36" s="244"/>
    </row>
    <row r="37" spans="1:26" ht="24.75" customHeight="1" x14ac:dyDescent="0.25">
      <c r="A37" s="13"/>
      <c r="B37" s="53"/>
      <c r="C37" s="417" t="s">
        <v>225</v>
      </c>
      <c r="D37" s="417"/>
      <c r="E37" s="417"/>
      <c r="F37" s="417"/>
      <c r="G37" s="417"/>
      <c r="H37" s="417"/>
      <c r="I37" s="417"/>
      <c r="J37" s="417"/>
      <c r="K37" s="1"/>
      <c r="L37" s="1"/>
      <c r="M37" s="1"/>
      <c r="N37" s="1"/>
      <c r="Q37" s="258"/>
      <c r="S37" s="241"/>
      <c r="T37" s="242"/>
      <c r="U37" s="243"/>
      <c r="V37" s="244"/>
      <c r="W37" s="241"/>
      <c r="X37" s="242"/>
      <c r="Y37" s="243"/>
      <c r="Z37" s="244"/>
    </row>
    <row r="38" spans="1:26" ht="24.75" customHeight="1" x14ac:dyDescent="0.25">
      <c r="A38" s="13"/>
      <c r="B38" s="53"/>
      <c r="C38" s="417" t="s">
        <v>527</v>
      </c>
      <c r="D38" s="417"/>
      <c r="E38" s="417"/>
      <c r="F38" s="417"/>
      <c r="G38" s="417"/>
      <c r="H38" s="417"/>
      <c r="I38" s="417"/>
      <c r="J38" s="417"/>
      <c r="K38" s="1"/>
      <c r="L38" s="1"/>
      <c r="M38" s="1"/>
      <c r="N38" s="1"/>
      <c r="Q38" s="258"/>
      <c r="S38" s="241"/>
      <c r="T38" s="242"/>
      <c r="U38" s="243"/>
      <c r="V38" s="244"/>
      <c r="W38" s="242"/>
      <c r="X38" s="242"/>
      <c r="Y38" s="243"/>
      <c r="Z38" s="244"/>
    </row>
    <row r="39" spans="1:26" ht="24.95" customHeight="1" x14ac:dyDescent="0.25">
      <c r="A39" s="13"/>
      <c r="B39" s="53"/>
      <c r="C39" s="95"/>
      <c r="D39" s="95"/>
      <c r="E39" s="95"/>
      <c r="F39" s="95"/>
      <c r="G39" s="95"/>
      <c r="H39" s="95"/>
      <c r="I39" s="95"/>
      <c r="J39" s="95"/>
      <c r="K39" s="1"/>
      <c r="L39" s="1"/>
      <c r="M39" s="1"/>
      <c r="N39" s="1"/>
      <c r="Q39" s="258"/>
      <c r="S39" s="241"/>
      <c r="T39" s="242"/>
      <c r="U39" s="243"/>
      <c r="V39" s="244"/>
      <c r="W39" s="242"/>
      <c r="X39" s="242"/>
      <c r="Y39" s="243"/>
      <c r="Z39" s="244"/>
    </row>
    <row r="40" spans="1:26" ht="30" customHeight="1" x14ac:dyDescent="0.25">
      <c r="A40" s="1"/>
      <c r="B40" s="1"/>
      <c r="C40" s="52"/>
      <c r="D40" s="52"/>
      <c r="E40" s="460" t="s">
        <v>284</v>
      </c>
      <c r="F40" s="461"/>
      <c r="G40" s="461"/>
      <c r="H40" s="458" t="s">
        <v>344</v>
      </c>
      <c r="I40" s="459"/>
      <c r="J40" s="459"/>
      <c r="K40" s="1"/>
      <c r="L40" s="1"/>
      <c r="M40" s="1"/>
      <c r="N40" s="1"/>
      <c r="Q40" s="258"/>
      <c r="S40" s="241"/>
      <c r="T40" s="242"/>
      <c r="U40" s="243"/>
      <c r="V40" s="244"/>
      <c r="W40" s="242"/>
      <c r="X40" s="242"/>
      <c r="Y40" s="243"/>
      <c r="Z40" s="244"/>
    </row>
    <row r="41" spans="1:26" ht="18" customHeight="1" x14ac:dyDescent="0.25">
      <c r="A41" s="53" t="s">
        <v>82</v>
      </c>
      <c r="B41" s="465" t="s">
        <v>82</v>
      </c>
      <c r="C41" s="465"/>
      <c r="D41" s="465"/>
      <c r="E41" s="395" t="s">
        <v>365</v>
      </c>
      <c r="F41" s="396"/>
      <c r="G41" s="466" t="s">
        <v>18</v>
      </c>
      <c r="H41" s="455" t="s">
        <v>265</v>
      </c>
      <c r="I41" s="456"/>
      <c r="J41" s="462" t="s">
        <v>22</v>
      </c>
      <c r="K41" s="1"/>
      <c r="L41" s="1"/>
      <c r="M41" s="1"/>
      <c r="N41" s="1"/>
      <c r="Q41" s="258"/>
      <c r="S41" s="241"/>
      <c r="T41" s="242"/>
      <c r="U41" s="243"/>
      <c r="V41" s="244"/>
      <c r="W41" s="242"/>
      <c r="X41" s="242"/>
      <c r="Y41" s="243"/>
      <c r="Z41" s="244"/>
    </row>
    <row r="42" spans="1:26" ht="90" customHeight="1" x14ac:dyDescent="0.25">
      <c r="A42" s="53"/>
      <c r="B42" s="394"/>
      <c r="C42" s="394"/>
      <c r="D42" s="394"/>
      <c r="E42" s="82" t="s">
        <v>286</v>
      </c>
      <c r="F42" s="82" t="s">
        <v>287</v>
      </c>
      <c r="G42" s="463"/>
      <c r="H42" s="412"/>
      <c r="I42" s="457"/>
      <c r="J42" s="463"/>
      <c r="K42" s="1"/>
      <c r="L42" s="1"/>
      <c r="M42" s="1"/>
      <c r="N42" s="1"/>
      <c r="Q42" s="258"/>
      <c r="S42" s="241"/>
      <c r="T42" s="242"/>
      <c r="U42" s="243"/>
      <c r="V42" s="244"/>
      <c r="W42" s="242"/>
      <c r="X42" s="242"/>
      <c r="Y42" s="243"/>
      <c r="Z42" s="244"/>
    </row>
    <row r="43" spans="1:26" ht="66" customHeight="1" x14ac:dyDescent="0.25">
      <c r="A43" s="1"/>
      <c r="B43" s="1"/>
      <c r="C43" s="445" t="s">
        <v>17</v>
      </c>
      <c r="D43" s="446"/>
      <c r="E43" s="469" t="str">
        <f>IF(OR(D25="",F25=""),"",CONCATENATE(TEXT(D25,"TT.MM.JJJJ")," ",F25))</f>
        <v/>
      </c>
      <c r="F43" s="390" t="str">
        <f>IF(E43&lt;&gt;"",IF(OR(F25=versteckt!A6,F25=versteckt!A7,F25=versteckt!A8),"Anforderung erfüllt","Anforderung nicht erfüllt"),"Bitte oben ausfüllen")</f>
        <v>Bitte oben ausfüllen</v>
      </c>
      <c r="G43" s="449"/>
      <c r="H43" s="117" t="s">
        <v>266</v>
      </c>
      <c r="I43" s="83"/>
      <c r="J43" s="84"/>
      <c r="K43" s="1"/>
      <c r="L43" s="1"/>
      <c r="M43" s="1"/>
      <c r="N43" s="1"/>
      <c r="P43" s="227" t="s">
        <v>17</v>
      </c>
      <c r="Q43" s="220"/>
      <c r="S43" s="245" t="str">
        <f t="shared" ref="S43:S52" si="9">IF(AND($H43="Vorabbewertung",$I43="Hinweis"),"Hinweis",IF(AND($H43="Vorabbewertung",$I43="Abweichung"),"Abweichung",""))</f>
        <v/>
      </c>
      <c r="T43" s="249" t="str">
        <f>IF(S43&lt;&gt;"",CONCATENATE(S43," ",COUNTIF($S$1:S42,S43)+1),"")</f>
        <v/>
      </c>
      <c r="U43" s="246" t="str">
        <f>IF(S43&lt;&gt;"",$P43,"")</f>
        <v/>
      </c>
      <c r="V43" s="248" t="str">
        <f>IF(S43&lt;&gt;"",$J43,"")</f>
        <v/>
      </c>
      <c r="W43" s="245" t="str">
        <f t="shared" ref="W43:W52" si="10">IF(AND($H43="Auditbericht",$I43="Hinweis"),"Hinweis",IF(AND($H43="Auditbericht",$I43="Abweichung"),"Abweichung",""))</f>
        <v/>
      </c>
      <c r="X43" s="249" t="str">
        <f>IF(W43&lt;&gt;"",CONCATENATE(W43," ",COUNTIF(W$1:W42,W43)+1),"")</f>
        <v/>
      </c>
      <c r="Y43" s="246" t="str">
        <f>IF(W43&lt;&gt;"",$P43,"")</f>
        <v/>
      </c>
      <c r="Z43" s="248" t="str">
        <f>IF(W43&lt;&gt;"",$J43,"")</f>
        <v/>
      </c>
    </row>
    <row r="44" spans="1:26" ht="66" customHeight="1" x14ac:dyDescent="0.25">
      <c r="A44" s="1"/>
      <c r="B44" s="1"/>
      <c r="C44" s="447"/>
      <c r="D44" s="448"/>
      <c r="E44" s="470"/>
      <c r="F44" s="390"/>
      <c r="G44" s="449"/>
      <c r="H44" s="117" t="s">
        <v>267</v>
      </c>
      <c r="I44" s="83"/>
      <c r="J44" s="84"/>
      <c r="K44" s="1"/>
      <c r="L44" s="1"/>
      <c r="M44" s="1"/>
      <c r="N44" s="1"/>
      <c r="P44" s="227" t="s">
        <v>17</v>
      </c>
      <c r="Q44" s="258"/>
      <c r="S44" s="245" t="str">
        <f t="shared" si="9"/>
        <v/>
      </c>
      <c r="T44" s="249" t="str">
        <f>IF(S44&lt;&gt;"",CONCATENATE(S44," ",COUNTIF($S$1:S43,S44)+1),"")</f>
        <v/>
      </c>
      <c r="U44" s="246" t="str">
        <f t="shared" ref="U44:U52" si="11">IF(S44&lt;&gt;"",$P44,"")</f>
        <v/>
      </c>
      <c r="V44" s="248" t="str">
        <f t="shared" ref="V44:V52" si="12">IF(S44&lt;&gt;"",$J44,"")</f>
        <v/>
      </c>
      <c r="W44" s="245" t="str">
        <f t="shared" si="10"/>
        <v/>
      </c>
      <c r="X44" s="249" t="str">
        <f>IF(W44&lt;&gt;"",CONCATENATE(W44," ",COUNTIF(W$1:W43,W44)+1),"")</f>
        <v/>
      </c>
      <c r="Y44" s="246" t="str">
        <f t="shared" ref="Y44:Y52" si="13">IF(W44&lt;&gt;"",$P44,"")</f>
        <v/>
      </c>
      <c r="Z44" s="248" t="str">
        <f t="shared" ref="Z44:Z52" si="14">IF(W44&lt;&gt;"",$J44,"")</f>
        <v/>
      </c>
    </row>
    <row r="45" spans="1:26" ht="66" customHeight="1" x14ac:dyDescent="0.25">
      <c r="A45" s="1"/>
      <c r="B45" s="1"/>
      <c r="C45" s="467" t="s">
        <v>466</v>
      </c>
      <c r="D45" s="468"/>
      <c r="E45" s="389"/>
      <c r="F45" s="390" t="str">
        <f>IF(E45&lt;&gt;"",IF(E45="ja","Anforderung erfüllt","Anforderung nicht erfüllt"),"Bitte ausfüllen")</f>
        <v>Bitte ausfüllen</v>
      </c>
      <c r="G45" s="449"/>
      <c r="H45" s="117" t="s">
        <v>266</v>
      </c>
      <c r="I45" s="83"/>
      <c r="J45" s="84"/>
      <c r="K45" s="1"/>
      <c r="L45" s="1"/>
      <c r="M45" s="1"/>
      <c r="N45" s="1"/>
      <c r="O45" s="32"/>
      <c r="P45" s="259" t="s">
        <v>466</v>
      </c>
      <c r="Q45" s="219" t="str">
        <f>IF(E45="","nicht bearbeitet",IF(OR(AND(F45="Anforderung nicht erfüllt",G45="")),"teilweise bearbeitet","bearbeitet"))</f>
        <v>nicht bearbeitet</v>
      </c>
      <c r="S45" s="245" t="str">
        <f t="shared" si="9"/>
        <v/>
      </c>
      <c r="T45" s="249" t="str">
        <f>IF(S45&lt;&gt;"",CONCATENATE(S45," ",COUNTIF($S$1:S44,S45)+1),"")</f>
        <v/>
      </c>
      <c r="U45" s="246" t="str">
        <f t="shared" si="11"/>
        <v/>
      </c>
      <c r="V45" s="248" t="str">
        <f t="shared" si="12"/>
        <v/>
      </c>
      <c r="W45" s="245" t="str">
        <f t="shared" si="10"/>
        <v/>
      </c>
      <c r="X45" s="249" t="str">
        <f>IF(W45&lt;&gt;"",CONCATENATE(W45," ",COUNTIF(W$1:W44,W45)+1),"")</f>
        <v/>
      </c>
      <c r="Y45" s="246" t="str">
        <f t="shared" si="13"/>
        <v/>
      </c>
      <c r="Z45" s="248" t="str">
        <f t="shared" si="14"/>
        <v/>
      </c>
    </row>
    <row r="46" spans="1:26" ht="66" customHeight="1" x14ac:dyDescent="0.25">
      <c r="A46" s="1"/>
      <c r="B46" s="1"/>
      <c r="C46" s="467"/>
      <c r="D46" s="468"/>
      <c r="E46" s="389"/>
      <c r="F46" s="390"/>
      <c r="G46" s="449"/>
      <c r="H46" s="117" t="s">
        <v>267</v>
      </c>
      <c r="I46" s="83"/>
      <c r="J46" s="84"/>
      <c r="K46" s="1"/>
      <c r="L46" s="1"/>
      <c r="M46" s="1"/>
      <c r="N46" s="1"/>
      <c r="O46" s="32"/>
      <c r="P46" s="227" t="s">
        <v>466</v>
      </c>
      <c r="S46" s="245" t="str">
        <f t="shared" si="9"/>
        <v/>
      </c>
      <c r="T46" s="249" t="str">
        <f>IF(S46&lt;&gt;"",CONCATENATE(S46," ",COUNTIF($S$1:S45,S46)+1),"")</f>
        <v/>
      </c>
      <c r="U46" s="246" t="str">
        <f t="shared" si="11"/>
        <v/>
      </c>
      <c r="V46" s="248" t="str">
        <f t="shared" si="12"/>
        <v/>
      </c>
      <c r="W46" s="245" t="str">
        <f t="shared" si="10"/>
        <v/>
      </c>
      <c r="X46" s="249" t="str">
        <f>IF(W46&lt;&gt;"",CONCATENATE(W46," ",COUNTIF(W$1:W45,W46)+1),"")</f>
        <v/>
      </c>
      <c r="Y46" s="246" t="str">
        <f t="shared" si="13"/>
        <v/>
      </c>
      <c r="Z46" s="248" t="str">
        <f t="shared" si="14"/>
        <v/>
      </c>
    </row>
    <row r="47" spans="1:26" ht="66" customHeight="1" x14ac:dyDescent="0.25">
      <c r="A47" s="1"/>
      <c r="B47" s="1"/>
      <c r="C47" s="480" t="s">
        <v>371</v>
      </c>
      <c r="D47" s="481"/>
      <c r="E47" s="405"/>
      <c r="F47" s="401" t="str">
        <f>IF(E47&lt;&gt;"",IF(E47="ja","Anforderung erfüllt","Anforderung nicht erfüllt"),"Bitte ausfüllen")</f>
        <v>Bitte ausfüllen</v>
      </c>
      <c r="G47" s="422"/>
      <c r="H47" s="117" t="s">
        <v>266</v>
      </c>
      <c r="I47" s="83"/>
      <c r="J47" s="84"/>
      <c r="K47" s="1"/>
      <c r="L47" s="1"/>
      <c r="M47" s="1"/>
      <c r="N47" s="1"/>
      <c r="O47" s="32"/>
      <c r="P47" s="227" t="s">
        <v>371</v>
      </c>
      <c r="Q47" s="219" t="str">
        <f>IF(E47="","nicht bearbeitet",IF(OR(AND(F47="Anforderung nicht erfüllt",G47="")),"teilweise bearbeitet","bearbeitet"))</f>
        <v>nicht bearbeitet</v>
      </c>
      <c r="S47" s="245" t="str">
        <f t="shared" si="9"/>
        <v/>
      </c>
      <c r="T47" s="249" t="str">
        <f>IF(S47&lt;&gt;"",CONCATENATE(S47," ",COUNTIF($S$1:S46,S47)+1),"")</f>
        <v/>
      </c>
      <c r="U47" s="246" t="str">
        <f t="shared" si="11"/>
        <v/>
      </c>
      <c r="V47" s="248" t="str">
        <f t="shared" si="12"/>
        <v/>
      </c>
      <c r="W47" s="245" t="str">
        <f t="shared" si="10"/>
        <v/>
      </c>
      <c r="X47" s="249" t="str">
        <f>IF(W47&lt;&gt;"",CONCATENATE(W47," ",COUNTIF(W$1:W46,W47)+1),"")</f>
        <v/>
      </c>
      <c r="Y47" s="246" t="str">
        <f t="shared" si="13"/>
        <v/>
      </c>
      <c r="Z47" s="248" t="str">
        <f t="shared" si="14"/>
        <v/>
      </c>
    </row>
    <row r="48" spans="1:26" ht="66" customHeight="1" x14ac:dyDescent="0.25">
      <c r="A48" s="1"/>
      <c r="B48" s="1"/>
      <c r="C48" s="482"/>
      <c r="D48" s="483"/>
      <c r="E48" s="406"/>
      <c r="F48" s="402"/>
      <c r="G48" s="423"/>
      <c r="H48" s="117" t="s">
        <v>267</v>
      </c>
      <c r="I48" s="83"/>
      <c r="J48" s="84"/>
      <c r="K48" s="1"/>
      <c r="L48" s="1"/>
      <c r="M48" s="1"/>
      <c r="N48" s="1"/>
      <c r="O48" s="32"/>
      <c r="P48" s="227" t="s">
        <v>371</v>
      </c>
      <c r="S48" s="245" t="str">
        <f t="shared" si="9"/>
        <v/>
      </c>
      <c r="T48" s="249" t="str">
        <f>IF(S48&lt;&gt;"",CONCATENATE(S48," ",COUNTIF($S$1:S47,S48)+1),"")</f>
        <v/>
      </c>
      <c r="U48" s="246" t="str">
        <f t="shared" si="11"/>
        <v/>
      </c>
      <c r="V48" s="248" t="str">
        <f t="shared" si="12"/>
        <v/>
      </c>
      <c r="W48" s="245" t="str">
        <f t="shared" si="10"/>
        <v/>
      </c>
      <c r="X48" s="249" t="str">
        <f>IF(W48&lt;&gt;"",CONCATENATE(W48," ",COUNTIF(W$1:W47,W48)+1),"")</f>
        <v/>
      </c>
      <c r="Y48" s="246" t="str">
        <f t="shared" si="13"/>
        <v/>
      </c>
      <c r="Z48" s="248" t="str">
        <f t="shared" si="14"/>
        <v/>
      </c>
    </row>
    <row r="49" spans="1:26" ht="66" customHeight="1" x14ac:dyDescent="0.25">
      <c r="A49" s="1"/>
      <c r="B49" s="1"/>
      <c r="C49" s="467" t="s">
        <v>488</v>
      </c>
      <c r="D49" s="468"/>
      <c r="E49" s="389"/>
      <c r="F49" s="390" t="str">
        <f>IF(E49&lt;&gt;"",IF(E49="ja","Anforderung erfüllt","Anforderung nicht erfüllt"),"Bitte ausfüllen")</f>
        <v>Bitte ausfüllen</v>
      </c>
      <c r="G49" s="449"/>
      <c r="H49" s="117" t="s">
        <v>266</v>
      </c>
      <c r="I49" s="83"/>
      <c r="J49" s="84"/>
      <c r="K49" s="1"/>
      <c r="L49" s="1"/>
      <c r="M49" s="1"/>
      <c r="N49" s="1"/>
      <c r="O49" s="32"/>
      <c r="P49" s="227" t="s">
        <v>213</v>
      </c>
      <c r="Q49" s="219" t="str">
        <f>IF(E49="","nicht bearbeitet",IF(OR(AND(F49="Anforderung nicht erfüllt",G49="")),"teilweise bearbeitet","bearbeitet"))</f>
        <v>nicht bearbeitet</v>
      </c>
      <c r="S49" s="245" t="str">
        <f t="shared" si="9"/>
        <v/>
      </c>
      <c r="T49" s="249" t="str">
        <f>IF(S49&lt;&gt;"",CONCATENATE(S49," ",COUNTIF($S$1:S48,S49)+1),"")</f>
        <v/>
      </c>
      <c r="U49" s="246" t="str">
        <f t="shared" si="11"/>
        <v/>
      </c>
      <c r="V49" s="248" t="str">
        <f t="shared" si="12"/>
        <v/>
      </c>
      <c r="W49" s="245" t="str">
        <f t="shared" si="10"/>
        <v/>
      </c>
      <c r="X49" s="249" t="str">
        <f>IF(W49&lt;&gt;"",CONCATENATE(W49," ",COUNTIF(W$1:W48,W49)+1),"")</f>
        <v/>
      </c>
      <c r="Y49" s="246" t="str">
        <f t="shared" si="13"/>
        <v/>
      </c>
      <c r="Z49" s="248" t="str">
        <f t="shared" si="14"/>
        <v/>
      </c>
    </row>
    <row r="50" spans="1:26" ht="66" customHeight="1" x14ac:dyDescent="0.25">
      <c r="A50" s="1"/>
      <c r="B50" s="1"/>
      <c r="C50" s="467"/>
      <c r="D50" s="468"/>
      <c r="E50" s="389"/>
      <c r="F50" s="390"/>
      <c r="G50" s="449"/>
      <c r="H50" s="117" t="s">
        <v>267</v>
      </c>
      <c r="I50" s="83"/>
      <c r="J50" s="84"/>
      <c r="K50" s="1"/>
      <c r="L50" s="1"/>
      <c r="M50" s="1"/>
      <c r="N50" s="1"/>
      <c r="O50" s="32"/>
      <c r="P50" s="227" t="s">
        <v>213</v>
      </c>
      <c r="S50" s="245" t="str">
        <f t="shared" si="9"/>
        <v/>
      </c>
      <c r="T50" s="249" t="str">
        <f>IF(S50&lt;&gt;"",CONCATENATE(S50," ",COUNTIF($S$1:S49,S50)+1),"")</f>
        <v/>
      </c>
      <c r="U50" s="246" t="str">
        <f t="shared" si="11"/>
        <v/>
      </c>
      <c r="V50" s="248" t="str">
        <f t="shared" si="12"/>
        <v/>
      </c>
      <c r="W50" s="245" t="str">
        <f t="shared" si="10"/>
        <v/>
      </c>
      <c r="X50" s="249" t="str">
        <f>IF(W50&lt;&gt;"",CONCATENATE(W50," ",COUNTIF(W$1:W49,W50)+1),"")</f>
        <v/>
      </c>
      <c r="Y50" s="246" t="str">
        <f t="shared" si="13"/>
        <v/>
      </c>
      <c r="Z50" s="248" t="str">
        <f t="shared" si="14"/>
        <v/>
      </c>
    </row>
    <row r="51" spans="1:26" ht="66" customHeight="1" x14ac:dyDescent="0.25">
      <c r="A51" s="1"/>
      <c r="B51" s="1"/>
      <c r="C51" s="467" t="s">
        <v>489</v>
      </c>
      <c r="D51" s="468"/>
      <c r="E51" s="389"/>
      <c r="F51" s="390" t="str">
        <f>IF(E51&lt;&gt;"",IF(E51="ja","Anforderung erfüllt","Anforderung nicht erfüllt"),"Bitte ausfüllen")</f>
        <v>Bitte ausfüllen</v>
      </c>
      <c r="G51" s="449"/>
      <c r="H51" s="117" t="s">
        <v>266</v>
      </c>
      <c r="I51" s="83"/>
      <c r="J51" s="84"/>
      <c r="K51" s="1"/>
      <c r="L51" s="1"/>
      <c r="M51" s="1"/>
      <c r="N51" s="1"/>
      <c r="O51" s="32" t="str">
        <f>IF(AND(E51&lt;&gt;"",Q50=""),"bearbeitet","")</f>
        <v/>
      </c>
      <c r="P51" s="227" t="s">
        <v>212</v>
      </c>
      <c r="Q51" s="219" t="str">
        <f>IF(E51="","nicht bearbeitet",IF(OR(AND(F51="Anforderung nicht erfüllt",G51="")),"teilweise bearbeitet","bearbeitet"))</f>
        <v>nicht bearbeitet</v>
      </c>
      <c r="S51" s="245" t="str">
        <f t="shared" si="9"/>
        <v/>
      </c>
      <c r="T51" s="249" t="str">
        <f>IF(S51&lt;&gt;"",CONCATENATE(S51," ",COUNTIF($S$1:S50,S51)+1),"")</f>
        <v/>
      </c>
      <c r="U51" s="246" t="str">
        <f t="shared" si="11"/>
        <v/>
      </c>
      <c r="V51" s="248" t="str">
        <f t="shared" si="12"/>
        <v/>
      </c>
      <c r="W51" s="245" t="str">
        <f t="shared" si="10"/>
        <v/>
      </c>
      <c r="X51" s="249" t="str">
        <f>IF(W51&lt;&gt;"",CONCATENATE(W51," ",COUNTIF(W$1:W50,W51)+1),"")</f>
        <v/>
      </c>
      <c r="Y51" s="246" t="str">
        <f t="shared" si="13"/>
        <v/>
      </c>
      <c r="Z51" s="248" t="str">
        <f t="shared" si="14"/>
        <v/>
      </c>
    </row>
    <row r="52" spans="1:26" ht="66" customHeight="1" x14ac:dyDescent="0.25">
      <c r="A52" s="1"/>
      <c r="B52" s="1"/>
      <c r="C52" s="467"/>
      <c r="D52" s="468"/>
      <c r="E52" s="389"/>
      <c r="F52" s="390"/>
      <c r="G52" s="449"/>
      <c r="H52" s="117" t="s">
        <v>267</v>
      </c>
      <c r="I52" s="83"/>
      <c r="J52" s="84"/>
      <c r="K52" s="1"/>
      <c r="L52" s="1"/>
      <c r="M52" s="1"/>
      <c r="N52" s="1"/>
      <c r="O52" s="32"/>
      <c r="P52" s="227" t="s">
        <v>212</v>
      </c>
      <c r="S52" s="245" t="str">
        <f t="shared" si="9"/>
        <v/>
      </c>
      <c r="T52" s="249" t="str">
        <f>IF(S52&lt;&gt;"",CONCATENATE(S52," ",COUNTIF($S$1:S51,S52)+1),"")</f>
        <v/>
      </c>
      <c r="U52" s="246" t="str">
        <f t="shared" si="11"/>
        <v/>
      </c>
      <c r="V52" s="248" t="str">
        <f t="shared" si="12"/>
        <v/>
      </c>
      <c r="W52" s="245" t="str">
        <f t="shared" si="10"/>
        <v/>
      </c>
      <c r="X52" s="249" t="str">
        <f>IF(W52&lt;&gt;"",CONCATENATE(W52," ",COUNTIF(W$1:W51,W52)+1),"")</f>
        <v/>
      </c>
      <c r="Y52" s="246" t="str">
        <f t="shared" si="13"/>
        <v/>
      </c>
      <c r="Z52" s="248" t="str">
        <f t="shared" si="14"/>
        <v/>
      </c>
    </row>
    <row r="53" spans="1:26" ht="20.100000000000001" customHeight="1" x14ac:dyDescent="0.25">
      <c r="A53" s="1"/>
      <c r="B53" s="1"/>
      <c r="C53" s="1"/>
      <c r="D53" s="1"/>
      <c r="E53" s="1"/>
      <c r="F53" s="1"/>
      <c r="G53" s="1"/>
      <c r="H53" s="1"/>
      <c r="I53" s="1"/>
      <c r="J53" s="1"/>
      <c r="K53" s="1"/>
      <c r="L53" s="1"/>
      <c r="M53" s="1"/>
      <c r="N53" s="1"/>
      <c r="O53" s="32"/>
      <c r="Q53" s="219"/>
      <c r="S53" s="252"/>
      <c r="T53" s="253"/>
      <c r="U53" s="250"/>
      <c r="V53" s="254"/>
      <c r="W53" s="252"/>
      <c r="X53" s="253"/>
      <c r="Y53" s="250"/>
      <c r="Z53" s="254"/>
    </row>
    <row r="54" spans="1:26" ht="18" customHeight="1" x14ac:dyDescent="0.25">
      <c r="B54" s="391" t="s">
        <v>98</v>
      </c>
      <c r="C54" s="464"/>
      <c r="D54" s="392"/>
      <c r="E54" s="316" t="s">
        <v>194</v>
      </c>
      <c r="F54" s="317"/>
      <c r="G54" s="318"/>
      <c r="H54" s="367"/>
      <c r="I54" s="367"/>
      <c r="J54" s="367"/>
      <c r="K54" s="1"/>
      <c r="L54" s="1"/>
      <c r="M54" s="1"/>
      <c r="N54" s="1"/>
      <c r="O54" s="32"/>
      <c r="S54" s="252"/>
      <c r="T54" s="253"/>
      <c r="U54" s="250"/>
      <c r="V54" s="254"/>
      <c r="W54" s="252"/>
      <c r="X54" s="253"/>
      <c r="Y54" s="250"/>
      <c r="Z54" s="254"/>
    </row>
    <row r="55" spans="1:26" ht="33.75" customHeight="1" x14ac:dyDescent="0.25">
      <c r="B55" s="118">
        <v>2</v>
      </c>
      <c r="C55" s="119" t="s">
        <v>88</v>
      </c>
      <c r="D55" s="167" t="s">
        <v>490</v>
      </c>
      <c r="E55" s="170"/>
      <c r="F55" s="169" t="str">
        <f>IF(E55&lt;&gt;"","","Bitte ausfüllen")</f>
        <v>Bitte ausfüllen</v>
      </c>
      <c r="G55" s="471"/>
      <c r="H55" s="471"/>
      <c r="I55" s="471"/>
      <c r="J55" s="472"/>
      <c r="K55" s="1"/>
      <c r="L55" s="1"/>
      <c r="M55" s="1"/>
      <c r="N55" s="1"/>
      <c r="O55" s="32" t="str">
        <f>IF(E55&lt;&gt;"","bearbeitet","")</f>
        <v/>
      </c>
      <c r="Q55" s="219" t="str">
        <f>IF(E55="","nicht bearbeitet","bearbeitet")</f>
        <v>nicht bearbeitet</v>
      </c>
      <c r="S55" s="252"/>
      <c r="T55" s="253"/>
      <c r="U55" s="250"/>
      <c r="V55" s="254"/>
      <c r="W55" s="252"/>
      <c r="X55" s="253"/>
      <c r="Y55" s="250"/>
      <c r="Z55" s="254"/>
    </row>
    <row r="56" spans="1:26" ht="24" customHeight="1" x14ac:dyDescent="0.25">
      <c r="B56" s="118">
        <v>1</v>
      </c>
      <c r="C56" s="119" t="s">
        <v>88</v>
      </c>
      <c r="D56" s="167" t="s">
        <v>495</v>
      </c>
      <c r="E56" s="170"/>
      <c r="F56" s="93" t="str">
        <f>IF(E56&lt;&gt;"","","Bitte ausfüllen")</f>
        <v>Bitte ausfüllen</v>
      </c>
      <c r="G56" s="473"/>
      <c r="H56" s="473"/>
      <c r="I56" s="473"/>
      <c r="J56" s="474"/>
      <c r="K56" s="1"/>
      <c r="L56" s="1"/>
      <c r="M56" s="1"/>
      <c r="N56" s="1"/>
      <c r="O56" s="32" t="str">
        <f>IF(E56&lt;&gt;"","bearbeitet","")</f>
        <v/>
      </c>
      <c r="Q56" s="219" t="str">
        <f t="shared" ref="Q56:Q64" si="15">IF(E56="","nicht bearbeitet","bearbeitet")</f>
        <v>nicht bearbeitet</v>
      </c>
      <c r="S56" s="252"/>
      <c r="T56" s="253"/>
      <c r="U56" s="250"/>
      <c r="V56" s="254"/>
      <c r="W56" s="252"/>
      <c r="X56" s="253"/>
      <c r="Y56" s="250"/>
      <c r="Z56" s="254"/>
    </row>
    <row r="57" spans="1:26" ht="37.5" customHeight="1" x14ac:dyDescent="0.25">
      <c r="B57" s="118">
        <v>0.5</v>
      </c>
      <c r="C57" s="119" t="s">
        <v>88</v>
      </c>
      <c r="D57" s="167" t="s">
        <v>496</v>
      </c>
      <c r="E57" s="170"/>
      <c r="F57" s="93" t="str">
        <f>IF(E57&lt;&gt;"","","Bitte ausfüllen")</f>
        <v>Bitte ausfüllen</v>
      </c>
      <c r="G57" s="473"/>
      <c r="H57" s="473"/>
      <c r="I57" s="473"/>
      <c r="J57" s="474"/>
      <c r="K57" s="1"/>
      <c r="L57" s="1"/>
      <c r="M57" s="1"/>
      <c r="N57" s="1"/>
      <c r="O57" s="18"/>
      <c r="Q57" s="219" t="str">
        <f t="shared" si="15"/>
        <v>nicht bearbeitet</v>
      </c>
      <c r="S57" s="252"/>
      <c r="T57" s="253"/>
      <c r="U57" s="250"/>
      <c r="V57" s="254"/>
      <c r="W57" s="252"/>
      <c r="X57" s="253"/>
      <c r="Y57" s="250"/>
      <c r="Z57" s="254"/>
    </row>
    <row r="58" spans="1:26" ht="93" customHeight="1" x14ac:dyDescent="0.25">
      <c r="B58" s="118">
        <v>1</v>
      </c>
      <c r="C58" s="119" t="s">
        <v>88</v>
      </c>
      <c r="D58" s="167" t="s">
        <v>492</v>
      </c>
      <c r="E58" s="170"/>
      <c r="F58" s="93" t="str">
        <f t="shared" ref="F58:F64" si="16">IF(E58&lt;&gt;"","","Bitte ausfüllen")</f>
        <v>Bitte ausfüllen</v>
      </c>
      <c r="G58" s="473"/>
      <c r="H58" s="473"/>
      <c r="I58" s="473"/>
      <c r="J58" s="474"/>
      <c r="K58" s="1"/>
      <c r="L58" s="1"/>
      <c r="M58" s="1"/>
      <c r="N58" s="1"/>
      <c r="O58" s="18"/>
      <c r="Q58" s="219" t="str">
        <f t="shared" si="15"/>
        <v>nicht bearbeitet</v>
      </c>
      <c r="S58" s="252"/>
      <c r="T58" s="253"/>
      <c r="U58" s="250"/>
      <c r="V58" s="254"/>
      <c r="W58" s="252"/>
      <c r="X58" s="253"/>
      <c r="Y58" s="250"/>
      <c r="Z58" s="254"/>
    </row>
    <row r="59" spans="1:26" ht="78" customHeight="1" x14ac:dyDescent="0.25">
      <c r="B59" s="118">
        <v>0.5</v>
      </c>
      <c r="C59" s="119" t="s">
        <v>88</v>
      </c>
      <c r="D59" s="167" t="s">
        <v>78</v>
      </c>
      <c r="E59" s="170"/>
      <c r="F59" s="93" t="str">
        <f t="shared" si="16"/>
        <v>Bitte ausfüllen</v>
      </c>
      <c r="G59" s="473"/>
      <c r="H59" s="473"/>
      <c r="I59" s="473"/>
      <c r="J59" s="474"/>
      <c r="K59" s="1"/>
      <c r="L59" s="1"/>
      <c r="M59" s="1"/>
      <c r="N59" s="1"/>
      <c r="O59" s="18"/>
      <c r="Q59" s="219" t="str">
        <f t="shared" si="15"/>
        <v>nicht bearbeitet</v>
      </c>
      <c r="S59" s="252"/>
      <c r="T59" s="253"/>
      <c r="U59" s="250"/>
      <c r="V59" s="254"/>
      <c r="W59" s="252"/>
      <c r="X59" s="253"/>
      <c r="Y59" s="250"/>
      <c r="Z59" s="254"/>
    </row>
    <row r="60" spans="1:26" ht="66.75" customHeight="1" x14ac:dyDescent="0.25">
      <c r="B60" s="118">
        <v>0.5</v>
      </c>
      <c r="C60" s="119" t="s">
        <v>88</v>
      </c>
      <c r="D60" s="167" t="s">
        <v>497</v>
      </c>
      <c r="E60" s="170"/>
      <c r="F60" s="93" t="str">
        <f t="shared" si="16"/>
        <v>Bitte ausfüllen</v>
      </c>
      <c r="G60" s="473"/>
      <c r="H60" s="473"/>
      <c r="I60" s="473"/>
      <c r="J60" s="474"/>
      <c r="K60" s="1"/>
      <c r="L60" s="1"/>
      <c r="M60" s="1"/>
      <c r="N60" s="1"/>
      <c r="O60" s="18"/>
      <c r="Q60" s="219" t="str">
        <f t="shared" si="15"/>
        <v>nicht bearbeitet</v>
      </c>
      <c r="S60" s="252"/>
      <c r="T60" s="253"/>
      <c r="U60" s="250"/>
      <c r="V60" s="254"/>
      <c r="W60" s="252"/>
      <c r="X60" s="253"/>
      <c r="Y60" s="250"/>
      <c r="Z60" s="254"/>
    </row>
    <row r="61" spans="1:26" ht="60" customHeight="1" x14ac:dyDescent="0.25">
      <c r="B61" s="118">
        <v>0.5</v>
      </c>
      <c r="C61" s="119" t="s">
        <v>88</v>
      </c>
      <c r="D61" s="167" t="s">
        <v>80</v>
      </c>
      <c r="E61" s="170"/>
      <c r="F61" s="93" t="str">
        <f t="shared" si="16"/>
        <v>Bitte ausfüllen</v>
      </c>
      <c r="G61" s="473"/>
      <c r="H61" s="473"/>
      <c r="I61" s="473"/>
      <c r="J61" s="474"/>
      <c r="K61" s="1"/>
      <c r="L61" s="1"/>
      <c r="M61" s="1"/>
      <c r="N61" s="1"/>
      <c r="O61" s="18"/>
      <c r="Q61" s="219" t="str">
        <f t="shared" si="15"/>
        <v>nicht bearbeitet</v>
      </c>
      <c r="S61" s="252"/>
      <c r="T61" s="253"/>
      <c r="U61" s="250"/>
      <c r="V61" s="254"/>
      <c r="W61" s="252"/>
      <c r="X61" s="253"/>
      <c r="Y61" s="250"/>
      <c r="Z61" s="254"/>
    </row>
    <row r="62" spans="1:26" ht="61.5" customHeight="1" x14ac:dyDescent="0.25">
      <c r="B62" s="118">
        <v>2</v>
      </c>
      <c r="C62" s="119" t="s">
        <v>88</v>
      </c>
      <c r="D62" s="167" t="s">
        <v>469</v>
      </c>
      <c r="E62" s="170"/>
      <c r="F62" s="93" t="str">
        <f t="shared" si="16"/>
        <v>Bitte ausfüllen</v>
      </c>
      <c r="G62" s="473"/>
      <c r="H62" s="473"/>
      <c r="I62" s="473"/>
      <c r="J62" s="474"/>
      <c r="K62" s="1"/>
      <c r="L62" s="1"/>
      <c r="M62" s="1"/>
      <c r="N62" s="1"/>
      <c r="O62" s="18"/>
      <c r="Q62" s="219" t="str">
        <f t="shared" si="15"/>
        <v>nicht bearbeitet</v>
      </c>
      <c r="S62" s="252"/>
      <c r="T62" s="253"/>
      <c r="U62" s="250"/>
      <c r="V62" s="254"/>
      <c r="W62" s="252"/>
      <c r="X62" s="253"/>
      <c r="Y62" s="250"/>
      <c r="Z62" s="254"/>
    </row>
    <row r="63" spans="1:26" ht="50.25" customHeight="1" x14ac:dyDescent="0.25">
      <c r="B63" s="118">
        <v>2</v>
      </c>
      <c r="C63" s="119" t="s">
        <v>88</v>
      </c>
      <c r="D63" s="167" t="s">
        <v>468</v>
      </c>
      <c r="E63" s="170"/>
      <c r="F63" s="93" t="str">
        <f t="shared" si="16"/>
        <v>Bitte ausfüllen</v>
      </c>
      <c r="G63" s="473"/>
      <c r="H63" s="473"/>
      <c r="I63" s="473"/>
      <c r="J63" s="474"/>
      <c r="K63" s="1"/>
      <c r="L63" s="1"/>
      <c r="M63" s="1"/>
      <c r="N63" s="1"/>
      <c r="O63" s="18"/>
      <c r="Q63" s="219" t="str">
        <f t="shared" si="15"/>
        <v>nicht bearbeitet</v>
      </c>
      <c r="S63" s="252"/>
      <c r="T63" s="253"/>
      <c r="U63" s="250"/>
      <c r="V63" s="254"/>
      <c r="W63" s="252"/>
      <c r="X63" s="253"/>
      <c r="Y63" s="250"/>
      <c r="Z63" s="254"/>
    </row>
    <row r="64" spans="1:26" ht="99.95" customHeight="1" x14ac:dyDescent="0.25">
      <c r="B64" s="118">
        <v>0.5</v>
      </c>
      <c r="C64" s="119" t="s">
        <v>88</v>
      </c>
      <c r="D64" s="168" t="s">
        <v>348</v>
      </c>
      <c r="E64" s="324"/>
      <c r="F64" s="93" t="str">
        <f t="shared" si="16"/>
        <v>Bitte ausfüllen</v>
      </c>
      <c r="G64" s="473"/>
      <c r="H64" s="473"/>
      <c r="I64" s="473"/>
      <c r="J64" s="474"/>
      <c r="K64" s="1"/>
      <c r="L64" s="1"/>
      <c r="M64" s="1"/>
      <c r="N64" s="1"/>
      <c r="O64" s="18"/>
      <c r="Q64" s="219" t="str">
        <f t="shared" si="15"/>
        <v>nicht bearbeitet</v>
      </c>
      <c r="S64" s="252"/>
      <c r="T64" s="253"/>
      <c r="U64" s="250"/>
      <c r="V64" s="254"/>
      <c r="W64" s="252"/>
      <c r="X64" s="253"/>
      <c r="Y64" s="250"/>
      <c r="Z64" s="254"/>
    </row>
    <row r="65" spans="1:26" ht="30" customHeight="1" x14ac:dyDescent="0.25">
      <c r="B65" s="1"/>
      <c r="C65" s="171"/>
      <c r="D65" s="172" t="s">
        <v>135</v>
      </c>
      <c r="E65" s="332">
        <f>SUMPRODUCT(B55:B64,E55:E64)</f>
        <v>0</v>
      </c>
      <c r="F65" s="331"/>
      <c r="G65" s="475"/>
      <c r="H65" s="475"/>
      <c r="I65" s="475"/>
      <c r="J65" s="476"/>
      <c r="K65" s="1"/>
      <c r="L65" s="1"/>
      <c r="M65" s="1"/>
      <c r="N65" s="1"/>
      <c r="O65" s="18"/>
      <c r="Q65" s="219"/>
      <c r="S65" s="252"/>
      <c r="T65" s="253"/>
      <c r="U65" s="250"/>
      <c r="V65" s="254"/>
      <c r="W65" s="252"/>
      <c r="X65" s="253"/>
      <c r="Y65" s="250"/>
      <c r="Z65" s="254"/>
    </row>
    <row r="66" spans="1:26" x14ac:dyDescent="0.25">
      <c r="A66" s="1"/>
      <c r="B66" s="1"/>
      <c r="C66" s="1"/>
      <c r="E66" s="1"/>
      <c r="F66" s="1"/>
      <c r="G66" s="1"/>
      <c r="H66" s="1"/>
      <c r="K66" s="1"/>
      <c r="L66" s="1"/>
      <c r="M66" s="1"/>
      <c r="N66" s="1"/>
      <c r="O66" s="18"/>
      <c r="S66" s="252"/>
      <c r="T66" s="253"/>
      <c r="U66" s="250"/>
      <c r="V66" s="254"/>
      <c r="W66" s="252"/>
      <c r="X66" s="253"/>
      <c r="Y66" s="250"/>
      <c r="Z66" s="254"/>
    </row>
    <row r="67" spans="1:26" x14ac:dyDescent="0.25">
      <c r="A67" s="1"/>
      <c r="B67" s="1"/>
      <c r="C67" s="36" t="s">
        <v>68</v>
      </c>
      <c r="D67" s="1"/>
      <c r="E67" s="28"/>
      <c r="F67" s="28"/>
      <c r="G67" s="74" t="s">
        <v>75</v>
      </c>
      <c r="H67" s="351"/>
      <c r="I67" s="1"/>
      <c r="J67" s="39" t="s">
        <v>69</v>
      </c>
      <c r="O67" s="18"/>
      <c r="Q67" s="219"/>
      <c r="S67" s="252"/>
      <c r="T67" s="253"/>
      <c r="U67" s="250"/>
      <c r="V67" s="254"/>
      <c r="W67" s="252"/>
      <c r="X67" s="253"/>
      <c r="Y67" s="250"/>
      <c r="Z67" s="254"/>
    </row>
    <row r="68" spans="1:26" x14ac:dyDescent="0.25">
      <c r="A68" s="1"/>
      <c r="B68" s="1"/>
      <c r="C68" s="1"/>
      <c r="D68" s="1"/>
      <c r="E68" s="1"/>
      <c r="F68" s="1"/>
      <c r="G68" s="1"/>
      <c r="H68" s="1"/>
      <c r="I68" s="1"/>
      <c r="J68" s="1"/>
      <c r="K68" s="1"/>
      <c r="L68" s="1"/>
      <c r="M68" s="1"/>
      <c r="N68" s="1"/>
      <c r="O68" s="18"/>
      <c r="S68" s="252"/>
      <c r="T68" s="253"/>
      <c r="U68" s="250"/>
      <c r="V68" s="254"/>
      <c r="W68" s="252"/>
      <c r="X68" s="253"/>
      <c r="Y68" s="250"/>
      <c r="Z68" s="254"/>
    </row>
    <row r="69" spans="1:26" hidden="1" x14ac:dyDescent="0.25">
      <c r="A69" s="1"/>
      <c r="B69" s="1"/>
      <c r="C69" s="1"/>
      <c r="D69" s="1"/>
      <c r="E69" s="1"/>
      <c r="F69" s="1"/>
      <c r="G69" s="1"/>
      <c r="H69" s="1"/>
      <c r="I69" s="1"/>
      <c r="J69" s="1"/>
      <c r="K69" s="1"/>
      <c r="L69" s="1"/>
      <c r="M69" s="1"/>
      <c r="N69" s="1"/>
      <c r="O69" s="18"/>
      <c r="Q69" s="219"/>
      <c r="S69" s="252"/>
      <c r="T69" s="253"/>
      <c r="U69" s="250"/>
      <c r="V69" s="254"/>
      <c r="W69" s="252"/>
      <c r="X69" s="253"/>
      <c r="Y69" s="250"/>
      <c r="Z69" s="254"/>
    </row>
    <row r="70" spans="1:26" hidden="1" x14ac:dyDescent="0.25">
      <c r="O70" s="18"/>
      <c r="S70" s="252"/>
      <c r="T70" s="253"/>
      <c r="U70" s="250"/>
      <c r="V70" s="254"/>
      <c r="W70" s="252"/>
      <c r="X70" s="253"/>
      <c r="Y70" s="250"/>
      <c r="Z70" s="254"/>
    </row>
    <row r="71" spans="1:26" hidden="1" x14ac:dyDescent="0.25">
      <c r="O71" s="18"/>
      <c r="Q71" s="219"/>
      <c r="S71" s="245" t="str">
        <f>IF(AND($H71="Vorabbewertung",$I71="Hinweis"),"Hinweis",IF(AND($H71="Vorabbewertung",$I71="Abweichung"),"Abweichung",""))</f>
        <v/>
      </c>
      <c r="T71" s="249" t="str">
        <f>IF(S71&lt;&gt;"",CONCATENATE(S71," ",COUNTIF($S$1:S70,S71)+1),"")</f>
        <v/>
      </c>
      <c r="U71" s="246" t="str">
        <f>IF(S71&lt;&gt;"",$P66,"")</f>
        <v/>
      </c>
      <c r="V71" s="248" t="str">
        <f>IF(S71&lt;&gt;"",$J71,"")</f>
        <v/>
      </c>
      <c r="W71" s="245" t="str">
        <f>IF(AND($H71="Auditbericht",$I71="Hinweis"),"Hinweis",IF(AND($H71="Auditbericht",$I71="Abweichung"),"Abweichung",""))</f>
        <v/>
      </c>
      <c r="X71" s="249" t="str">
        <f>IF(W71&lt;&gt;"",CONCATENATE(W71," ",COUNTIF(W$1:W70,W71)+1),"")</f>
        <v/>
      </c>
      <c r="Y71" s="246" t="str">
        <f>IF(W71&lt;&gt;"",$P66,"")</f>
        <v/>
      </c>
      <c r="Z71" s="248" t="str">
        <f>IF(W71&lt;&gt;"",$J71,"")</f>
        <v/>
      </c>
    </row>
    <row r="72" spans="1:26" hidden="1" x14ac:dyDescent="0.25">
      <c r="I72" s="19"/>
      <c r="O72" s="18"/>
      <c r="S72" s="241"/>
      <c r="T72" s="242"/>
      <c r="U72" s="243"/>
      <c r="V72" s="244"/>
      <c r="W72" s="242"/>
      <c r="X72" s="242"/>
      <c r="Y72" s="243"/>
      <c r="Z72" s="244"/>
    </row>
    <row r="73" spans="1:26" hidden="1" x14ac:dyDescent="0.25">
      <c r="O73" s="18"/>
      <c r="S73" s="241"/>
      <c r="T73" s="242"/>
      <c r="U73" s="243"/>
      <c r="V73" s="244"/>
      <c r="W73" s="242"/>
      <c r="X73" s="242"/>
      <c r="Y73" s="243"/>
      <c r="Z73" s="244"/>
    </row>
    <row r="74" spans="1:26" hidden="1" x14ac:dyDescent="0.25">
      <c r="O74" s="18"/>
      <c r="S74" s="241"/>
      <c r="T74" s="242"/>
      <c r="U74" s="243"/>
      <c r="V74" s="244"/>
      <c r="W74" s="242"/>
      <c r="X74" s="242"/>
      <c r="Y74" s="243"/>
      <c r="Z74" s="244"/>
    </row>
    <row r="75" spans="1:26" hidden="1" x14ac:dyDescent="0.25">
      <c r="O75" s="18"/>
      <c r="S75" s="241"/>
      <c r="T75" s="242"/>
      <c r="U75" s="243"/>
      <c r="V75" s="244"/>
      <c r="W75" s="242"/>
      <c r="X75" s="242"/>
      <c r="Y75" s="243"/>
      <c r="Z75" s="244"/>
    </row>
    <row r="76" spans="1:26" hidden="1" x14ac:dyDescent="0.25">
      <c r="S76" s="241"/>
      <c r="T76" s="242"/>
      <c r="U76" s="243"/>
      <c r="V76" s="244"/>
      <c r="W76" s="242"/>
      <c r="X76" s="242"/>
      <c r="Y76" s="243"/>
      <c r="Z76" s="244"/>
    </row>
    <row r="77" spans="1:26" hidden="1" x14ac:dyDescent="0.25">
      <c r="S77" s="241"/>
      <c r="T77" s="242"/>
      <c r="U77" s="243"/>
      <c r="V77" s="244"/>
      <c r="W77" s="242"/>
      <c r="X77" s="242"/>
      <c r="Y77" s="243"/>
      <c r="Z77" s="244"/>
    </row>
    <row r="78" spans="1:26" hidden="1" x14ac:dyDescent="0.25">
      <c r="Q78" s="219"/>
      <c r="S78" s="241"/>
      <c r="T78" s="242"/>
      <c r="U78" s="243"/>
      <c r="V78" s="244"/>
      <c r="W78" s="242"/>
      <c r="X78" s="242"/>
      <c r="Y78" s="243"/>
      <c r="Z78" s="244"/>
    </row>
    <row r="79" spans="1:26" hidden="1" x14ac:dyDescent="0.25">
      <c r="S79" s="241"/>
      <c r="T79" s="242"/>
      <c r="U79" s="243"/>
      <c r="V79" s="244"/>
      <c r="W79" s="242"/>
      <c r="X79" s="242"/>
      <c r="Y79" s="243"/>
      <c r="Z79" s="244"/>
    </row>
    <row r="80" spans="1:26" hidden="1" x14ac:dyDescent="0.25">
      <c r="Q80" s="219"/>
      <c r="S80" s="241"/>
      <c r="T80" s="242"/>
      <c r="U80" s="243"/>
      <c r="V80" s="244"/>
      <c r="W80" s="242"/>
      <c r="X80" s="242"/>
      <c r="Y80" s="243"/>
      <c r="Z80" s="244"/>
    </row>
    <row r="81" spans="19:26" hidden="1" x14ac:dyDescent="0.25">
      <c r="S81" s="245" t="str">
        <f>IF(AND($H81="Vorabbewertung",$I81="Hinweis"),"Hinweis",IF(AND($H81="Vorabbewertung",$I81="Abweichung"),"Abweichung",""))</f>
        <v/>
      </c>
      <c r="T81" s="249" t="str">
        <f>IF(S81&lt;&gt;"",CONCATENATE(S81," ",COUNTIF($S$1:S80,S81)+1),"")</f>
        <v/>
      </c>
      <c r="U81" s="246" t="str">
        <f>IF(S81&lt;&gt;"",$P81,"")</f>
        <v/>
      </c>
      <c r="V81" s="248" t="str">
        <f>IF(S81&lt;&gt;"",$J81,"")</f>
        <v/>
      </c>
      <c r="W81" s="245" t="str">
        <f>IF(AND($H81="Auditbericht",$I81="Hinweis"),"Hinweis",IF(AND($H81="Auditbericht",$I81="Abweichung"),"Abweichung",""))</f>
        <v/>
      </c>
      <c r="X81" s="249" t="str">
        <f>IF(W81&lt;&gt;"",CONCATENATE(W81," ",COUNTIF(W$1:W80,W81)+1),"")</f>
        <v/>
      </c>
      <c r="Y81" s="246" t="str">
        <f>IF(W81&lt;&gt;"",$P81,"")</f>
        <v/>
      </c>
      <c r="Z81" s="248" t="str">
        <f>IF(W81&lt;&gt;"",$J81,"")</f>
        <v/>
      </c>
    </row>
    <row r="82" spans="19:26" hidden="1" x14ac:dyDescent="0.25">
      <c r="S82" s="245" t="str">
        <f>IF(AND($H82="Vorabbewertung",$I82="Hinweis"),"Hinweis",IF(AND($H82="Vorabbewertung",$I82="Abweichung"),"Abweichung",""))</f>
        <v/>
      </c>
      <c r="T82" s="249" t="str">
        <f>IF(S82&lt;&gt;"",CONCATENATE(S82," ",COUNTIF($S$1:S81,S82)+1),"")</f>
        <v/>
      </c>
      <c r="U82" s="246" t="str">
        <f>IF(S82&lt;&gt;"",$P82,"")</f>
        <v/>
      </c>
      <c r="V82" s="248" t="str">
        <f>IF(S82&lt;&gt;"",$J82,"")</f>
        <v/>
      </c>
      <c r="W82" s="245" t="str">
        <f>IF(AND($H82="Auditbericht",$I82="Hinweis"),"Hinweis",IF(AND($H82="Auditbericht",$I82="Abweichung"),"Abweichung",""))</f>
        <v/>
      </c>
      <c r="X82" s="249" t="str">
        <f>IF(W82&lt;&gt;"",CONCATENATE(W82," ",COUNTIF(W$1:W81,W82)+1),"")</f>
        <v/>
      </c>
      <c r="Y82" s="246" t="str">
        <f>IF(W82&lt;&gt;"",$P82,"")</f>
        <v/>
      </c>
      <c r="Z82" s="248" t="str">
        <f>IF(W82&lt;&gt;"",$J82,"")</f>
        <v/>
      </c>
    </row>
    <row r="83" spans="19:26" hidden="1" x14ac:dyDescent="0.25">
      <c r="S83" s="241"/>
      <c r="T83" s="242"/>
      <c r="U83" s="243"/>
      <c r="V83" s="244"/>
      <c r="W83" s="242"/>
      <c r="X83" s="242"/>
      <c r="Y83" s="243"/>
      <c r="Z83" s="244"/>
    </row>
    <row r="84" spans="19:26" hidden="1" x14ac:dyDescent="0.25">
      <c r="S84" s="241"/>
      <c r="T84" s="242"/>
      <c r="U84" s="243"/>
      <c r="V84" s="244"/>
      <c r="W84" s="242"/>
      <c r="X84" s="242"/>
      <c r="Y84" s="243"/>
      <c r="Z84" s="244"/>
    </row>
    <row r="85" spans="19:26" hidden="1" x14ac:dyDescent="0.25">
      <c r="S85" s="241"/>
      <c r="T85" s="242"/>
      <c r="U85" s="243"/>
      <c r="V85" s="244"/>
      <c r="W85" s="242"/>
      <c r="X85" s="242"/>
      <c r="Y85" s="243"/>
      <c r="Z85" s="244"/>
    </row>
    <row r="86" spans="19:26" hidden="1" x14ac:dyDescent="0.25">
      <c r="S86" s="241"/>
      <c r="T86" s="242"/>
      <c r="U86" s="243"/>
      <c r="V86" s="244"/>
      <c r="W86" s="242"/>
      <c r="X86" s="242"/>
      <c r="Y86" s="243"/>
      <c r="Z86" s="244"/>
    </row>
    <row r="87" spans="19:26" hidden="1" x14ac:dyDescent="0.25">
      <c r="S87" s="241"/>
      <c r="T87" s="242"/>
      <c r="U87" s="243"/>
      <c r="V87" s="244"/>
      <c r="W87" s="242"/>
      <c r="X87" s="242"/>
      <c r="Y87" s="243"/>
      <c r="Z87" s="244"/>
    </row>
    <row r="88" spans="19:26" hidden="1" x14ac:dyDescent="0.25">
      <c r="S88" s="241"/>
      <c r="T88" s="242"/>
      <c r="U88" s="243"/>
      <c r="V88" s="244"/>
      <c r="W88" s="242"/>
      <c r="X88" s="242"/>
      <c r="Y88" s="243"/>
      <c r="Z88" s="244"/>
    </row>
    <row r="89" spans="19:26" hidden="1" x14ac:dyDescent="0.25">
      <c r="S89" s="241"/>
      <c r="T89" s="242"/>
      <c r="U89" s="243"/>
      <c r="V89" s="244"/>
      <c r="W89" s="242"/>
      <c r="X89" s="242"/>
      <c r="Y89" s="243"/>
      <c r="Z89" s="244"/>
    </row>
    <row r="90" spans="19:26" hidden="1" x14ac:dyDescent="0.25">
      <c r="S90" s="241"/>
      <c r="T90" s="242"/>
      <c r="U90" s="243"/>
      <c r="V90" s="244"/>
      <c r="W90" s="242"/>
      <c r="X90" s="242"/>
      <c r="Y90" s="243"/>
      <c r="Z90" s="244"/>
    </row>
    <row r="91" spans="19:26" hidden="1" x14ac:dyDescent="0.25">
      <c r="S91" s="241"/>
      <c r="T91" s="242"/>
      <c r="U91" s="243"/>
      <c r="V91" s="244"/>
      <c r="W91" s="242"/>
      <c r="X91" s="242"/>
      <c r="Y91" s="243"/>
      <c r="Z91" s="244"/>
    </row>
    <row r="92" spans="19:26" hidden="1" x14ac:dyDescent="0.25">
      <c r="S92" s="241"/>
      <c r="T92" s="242"/>
      <c r="U92" s="243"/>
      <c r="V92" s="244"/>
      <c r="W92" s="242"/>
      <c r="X92" s="242"/>
      <c r="Y92" s="243"/>
      <c r="Z92" s="244"/>
    </row>
    <row r="93" spans="19:26" hidden="1" x14ac:dyDescent="0.25">
      <c r="S93" s="241"/>
      <c r="T93" s="242"/>
      <c r="U93" s="243"/>
      <c r="V93" s="244"/>
      <c r="W93" s="242"/>
      <c r="X93" s="242"/>
      <c r="Y93" s="243"/>
      <c r="Z93" s="244"/>
    </row>
    <row r="94" spans="19:26" hidden="1" x14ac:dyDescent="0.25">
      <c r="S94" s="241"/>
      <c r="T94" s="242"/>
      <c r="U94" s="243"/>
      <c r="V94" s="244"/>
      <c r="W94" s="242"/>
      <c r="X94" s="242"/>
      <c r="Y94" s="243"/>
      <c r="Z94" s="244"/>
    </row>
    <row r="95" spans="19:26" ht="52.5" hidden="1" customHeight="1" x14ac:dyDescent="0.25"/>
  </sheetData>
  <sheetProtection algorithmName="SHA-512" hashValue="nUDVSvF4niZ09pB+Fq+eVQX4ZWBrw3gruqwjDnPebSYMcU+pVxTJEMNRjkoqQUaFQDSJmtYvCa9HtC4Y21cwXg==" saltValue="CsDTgYMNdyNHbWwZJdC4/Q==" spinCount="100000" sheet="1" selectLockedCells="1"/>
  <mergeCells count="59">
    <mergeCell ref="G55:J65"/>
    <mergeCell ref="S1:V1"/>
    <mergeCell ref="W1:Z1"/>
    <mergeCell ref="S2:U2"/>
    <mergeCell ref="Y2:Z2"/>
    <mergeCell ref="H54:J54"/>
    <mergeCell ref="I23:J23"/>
    <mergeCell ref="B23:G23"/>
    <mergeCell ref="H5:J5"/>
    <mergeCell ref="H10:J10"/>
    <mergeCell ref="H14:J14"/>
    <mergeCell ref="F47:F48"/>
    <mergeCell ref="F49:F50"/>
    <mergeCell ref="E49:E50"/>
    <mergeCell ref="C47:D48"/>
    <mergeCell ref="E47:E48"/>
    <mergeCell ref="B54:D54"/>
    <mergeCell ref="E41:F41"/>
    <mergeCell ref="B41:D42"/>
    <mergeCell ref="G41:G42"/>
    <mergeCell ref="C51:D52"/>
    <mergeCell ref="E51:E52"/>
    <mergeCell ref="F51:F52"/>
    <mergeCell ref="G49:G50"/>
    <mergeCell ref="C49:D50"/>
    <mergeCell ref="G45:G46"/>
    <mergeCell ref="F45:F46"/>
    <mergeCell ref="F43:F44"/>
    <mergeCell ref="G47:G48"/>
    <mergeCell ref="G51:G52"/>
    <mergeCell ref="C45:D46"/>
    <mergeCell ref="E43:E44"/>
    <mergeCell ref="F24:G24"/>
    <mergeCell ref="B24:C24"/>
    <mergeCell ref="F25:G25"/>
    <mergeCell ref="C35:J35"/>
    <mergeCell ref="C34:J34"/>
    <mergeCell ref="C36:J36"/>
    <mergeCell ref="E45:E46"/>
    <mergeCell ref="H41:I42"/>
    <mergeCell ref="H40:J40"/>
    <mergeCell ref="E40:G40"/>
    <mergeCell ref="J41:J42"/>
    <mergeCell ref="B17:D17"/>
    <mergeCell ref="C33:J33"/>
    <mergeCell ref="F26:G26"/>
    <mergeCell ref="C43:D44"/>
    <mergeCell ref="G43:G44"/>
    <mergeCell ref="B20:D20"/>
    <mergeCell ref="C37:J37"/>
    <mergeCell ref="C38:J38"/>
    <mergeCell ref="B28:G28"/>
    <mergeCell ref="B29:C29"/>
    <mergeCell ref="B25:C25"/>
    <mergeCell ref="F29:G29"/>
    <mergeCell ref="D30:G30"/>
    <mergeCell ref="B32:J32"/>
    <mergeCell ref="B30:C30"/>
    <mergeCell ref="B26:C26"/>
  </mergeCells>
  <conditionalFormatting sqref="F43">
    <cfRule type="expression" dxfId="46" priority="21">
      <formula>OR(IF(F43="Anforderung nicht erfüllt",1,0),IF(F43="Bitte ausfüllen",1,0))</formula>
    </cfRule>
  </conditionalFormatting>
  <conditionalFormatting sqref="F45 F47 F49">
    <cfRule type="expression" dxfId="45" priority="3">
      <formula>OR(IF(F45="Anforderung nicht erfüllt",1,0),IF(F45="Bitte ausfüllen",1,0))</formula>
    </cfRule>
  </conditionalFormatting>
  <conditionalFormatting sqref="F51">
    <cfRule type="expression" dxfId="44" priority="2">
      <formula>OR(IF(F51="Anforderung nicht erfüllt",1,0),IF(F51="Bitte ausfüllen",1,0))</formula>
    </cfRule>
  </conditionalFormatting>
  <conditionalFormatting sqref="F55:F64">
    <cfRule type="expression" dxfId="43" priority="20">
      <formula>OR(IF(F55="Bitte ausfüllen",1,0),IF(F55="Anforderung nicht erfüllt",1,0))</formula>
    </cfRule>
  </conditionalFormatting>
  <conditionalFormatting sqref="G43 H43:H52 G45 G49 G51">
    <cfRule type="expression" dxfId="42" priority="22">
      <formula>IF(F43="Anforderung nicht erfüllt",1,0)</formula>
    </cfRule>
  </conditionalFormatting>
  <conditionalFormatting sqref="G47">
    <cfRule type="expression" dxfId="41" priority="17">
      <formula>IF(F47="Anforderung nicht erfüllt",1,0)</formula>
    </cfRule>
  </conditionalFormatting>
  <conditionalFormatting sqref="I43:I52">
    <cfRule type="containsBlanks" dxfId="40" priority="5">
      <formula>LEN(TRIM(I43))=0</formula>
    </cfRule>
  </conditionalFormatting>
  <conditionalFormatting sqref="J43:J52">
    <cfRule type="expression" dxfId="39" priority="18">
      <formula>IF(OR(I43="erfüllt",I43="",J43&lt;&gt;""),0,1)</formula>
    </cfRule>
  </conditionalFormatting>
  <dataValidations count="4">
    <dataValidation type="whole" operator="greaterThanOrEqual" allowBlank="1" showInputMessage="1" showErrorMessage="1" sqref="E55:E64" xr:uid="{00000000-0002-0000-0700-000000000000}">
      <formula1>0</formula1>
    </dataValidation>
    <dataValidation type="date" errorStyle="information" operator="greaterThan" allowBlank="1" showInputMessage="1" showErrorMessage="1" errorTitle="Datumseingabe erforderlich" error="Bitte geben Sie ein Datum ein." sqref="J24:J25 D24" xr:uid="{00000000-0002-0000-0700-000001000000}">
      <formula1>10959</formula1>
    </dataValidation>
    <dataValidation type="textLength" operator="lessThan" allowBlank="1" showInputMessage="1" showErrorMessage="1" sqref="J43:J52" xr:uid="{00000000-0002-0000-0700-000002000000}">
      <formula1>200</formula1>
    </dataValidation>
    <dataValidation type="date" errorStyle="information" operator="greaterThan" allowBlank="1" showInputMessage="1" showErrorMessage="1" errorTitle="Datumseingabe erforderlich" error="Bitte geben Sie ein Datum ein." promptTitle="Eingabe" prompt="Bitte geben Sie hier ein vollständiges Datum ein, nicht nur eine Jahreszahl:_x000a_Bsp.: 01.10.2010" sqref="D25:D26" xr:uid="{00000000-0002-0000-0700-000004000000}">
      <formula1>10959</formula1>
    </dataValidation>
  </dataValidations>
  <hyperlinks>
    <hyperlink ref="C67" location="LA!A1" display="← Zurück " xr:uid="{00000000-0004-0000-0700-000000000000}"/>
    <hyperlink ref="J67" location="Struktur!A1" display="Weiter →" xr:uid="{00000000-0004-0000-0700-000001000000}"/>
    <hyperlink ref="G67" location="'Übersicht Bearbeitungsstand'!A1" display="zur Übersicht Bearbeitungsstand " xr:uid="{00000000-0004-0000-0700-000002000000}"/>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5000000}">
          <x14:formula1>
            <xm:f>versteckt!$E$1:$E$3</xm:f>
          </x14:formula1>
          <xm:sqref>I43:I52</xm:sqref>
        </x14:dataValidation>
        <x14:dataValidation type="list" allowBlank="1" showInputMessage="1" showErrorMessage="1" xr:uid="{00000000-0002-0000-0700-000006000000}">
          <x14:formula1>
            <xm:f>versteckt!$A$6:$A$9</xm:f>
          </x14:formula1>
          <xm:sqref>F25:G25</xm:sqref>
        </x14:dataValidation>
        <x14:dataValidation type="list" allowBlank="1" showInputMessage="1" showErrorMessage="1" xr:uid="{00000000-0002-0000-0700-000007000000}">
          <x14:formula1>
            <xm:f>versteckt!$A$2:$A$4</xm:f>
          </x14:formula1>
          <xm:sqref>E45 E47 E49 E51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BF1048575"/>
  <sheetViews>
    <sheetView zoomScale="90" zoomScaleNormal="90" workbookViewId="0">
      <selection activeCell="J64" sqref="J64"/>
    </sheetView>
  </sheetViews>
  <sheetFormatPr baseColWidth="10" defaultColWidth="0" defaultRowHeight="15" zeroHeight="1" x14ac:dyDescent="0.25"/>
  <cols>
    <col min="1" max="1" width="4.7109375" style="1" customWidth="1"/>
    <col min="2" max="2" width="19.85546875" style="1" customWidth="1"/>
    <col min="3" max="3" width="21.7109375" style="1" customWidth="1"/>
    <col min="4" max="4" width="30.7109375" style="1" customWidth="1"/>
    <col min="5" max="6" width="12.7109375" style="1" customWidth="1"/>
    <col min="7" max="7" width="22.7109375" style="24" customWidth="1"/>
    <col min="8" max="8" width="25.28515625" style="1" customWidth="1"/>
    <col min="9" max="9" width="24.42578125" style="1" customWidth="1"/>
    <col min="10" max="10" width="44.7109375" style="1" customWidth="1"/>
    <col min="11" max="11" width="15.7109375" style="1" customWidth="1"/>
    <col min="12" max="15" width="11.42578125" style="1" hidden="1" customWidth="1"/>
    <col min="16" max="16" width="11.42578125" style="227" hidden="1" customWidth="1"/>
    <col min="17" max="17" width="14.85546875" style="255" hidden="1" customWidth="1"/>
    <col min="18" max="18" width="11.42578125" style="222" hidden="1" customWidth="1"/>
    <col min="19" max="19" width="11.42578125" style="245" hidden="1" customWidth="1"/>
    <col min="20" max="20" width="11.42578125" style="249" hidden="1" customWidth="1"/>
    <col min="21" max="21" width="11.42578125" style="246" hidden="1" customWidth="1"/>
    <col min="22" max="22" width="11.42578125" style="248" hidden="1" customWidth="1"/>
    <col min="23" max="23" width="11.42578125" style="249" hidden="1" customWidth="1"/>
    <col min="24" max="24" width="13.7109375" style="249" hidden="1" customWidth="1"/>
    <col min="25" max="25" width="11.42578125" style="246" hidden="1" customWidth="1"/>
    <col min="26" max="26" width="11.42578125" style="248" hidden="1" customWidth="1"/>
    <col min="27" max="27" width="11.42578125" style="222" hidden="1" customWidth="1"/>
    <col min="28" max="28" width="25.85546875" style="222" hidden="1" customWidth="1"/>
    <col min="29" max="30" width="11.42578125" style="222" hidden="1" customWidth="1"/>
    <col min="31" max="31" width="30.7109375" style="222" hidden="1" customWidth="1"/>
    <col min="32" max="33" width="11.42578125" style="222" hidden="1" customWidth="1"/>
    <col min="34" max="34" width="22" style="222" hidden="1" customWidth="1"/>
    <col min="35" max="36" width="11.42578125" style="222" hidden="1" customWidth="1"/>
    <col min="37" max="37" width="26.85546875" style="226" hidden="1" customWidth="1"/>
    <col min="38" max="39" width="11.42578125" style="226" hidden="1" customWidth="1"/>
    <col min="40" max="40" width="11.42578125" style="335" hidden="1" customWidth="1"/>
    <col min="41" max="53" width="11.42578125" style="283" hidden="1" customWidth="1"/>
    <col min="54" max="54" width="11.42578125" style="337" hidden="1" customWidth="1"/>
    <col min="55" max="58" width="11.42578125" style="283" hidden="1" customWidth="1"/>
    <col min="59" max="16384" width="11.42578125" hidden="1"/>
  </cols>
  <sheetData>
    <row r="1" spans="2:54" ht="35.1" customHeight="1" x14ac:dyDescent="0.25">
      <c r="B1" s="38"/>
      <c r="P1" s="221" t="s">
        <v>288</v>
      </c>
      <c r="Q1" s="218" t="s">
        <v>236</v>
      </c>
      <c r="S1" s="429" t="s">
        <v>266</v>
      </c>
      <c r="T1" s="430"/>
      <c r="U1" s="431"/>
      <c r="V1" s="432"/>
      <c r="W1" s="429" t="s">
        <v>267</v>
      </c>
      <c r="X1" s="430"/>
      <c r="Y1" s="431"/>
      <c r="Z1" s="432"/>
      <c r="AB1" s="223" t="s">
        <v>289</v>
      </c>
      <c r="AC1" s="224">
        <f>COUNTIF(S:S,"Hinweis")</f>
        <v>0</v>
      </c>
      <c r="AD1" s="224"/>
      <c r="AE1" s="223" t="s">
        <v>290</v>
      </c>
      <c r="AF1" s="224">
        <f>COUNTIF(S:S,"Abweichung")</f>
        <v>0</v>
      </c>
      <c r="AG1" s="225"/>
      <c r="AH1" s="223" t="s">
        <v>291</v>
      </c>
      <c r="AI1" s="224">
        <f>COUNTIF(W:W,"Hinweis")</f>
        <v>0</v>
      </c>
      <c r="AJ1" s="224"/>
      <c r="AK1" s="223" t="s">
        <v>292</v>
      </c>
      <c r="AL1" s="224">
        <f>COUNTIF(W:W,"Abweichung")</f>
        <v>0</v>
      </c>
      <c r="AM1" s="224"/>
      <c r="AN1" s="283"/>
      <c r="BB1" s="283"/>
    </row>
    <row r="2" spans="2:54" ht="15" customHeight="1" x14ac:dyDescent="0.45">
      <c r="G2" s="1"/>
      <c r="H2" s="91"/>
      <c r="I2" s="97"/>
      <c r="J2" s="97"/>
      <c r="Q2" s="219"/>
      <c r="S2" s="433" t="s">
        <v>270</v>
      </c>
      <c r="T2" s="434"/>
      <c r="U2" s="435"/>
      <c r="V2" s="228"/>
      <c r="W2" s="229" t="s">
        <v>270</v>
      </c>
      <c r="X2" s="230"/>
      <c r="Y2" s="435" t="s">
        <v>268</v>
      </c>
      <c r="Z2" s="436"/>
      <c r="AB2" s="231"/>
      <c r="AE2" s="231"/>
      <c r="AG2" s="232"/>
      <c r="AH2" s="231"/>
      <c r="AK2" s="231"/>
      <c r="AL2" s="222"/>
      <c r="AM2" s="222"/>
      <c r="AN2" s="283"/>
      <c r="BB2" s="283"/>
    </row>
    <row r="3" spans="2:54" ht="15" customHeight="1" x14ac:dyDescent="0.45">
      <c r="G3" s="1"/>
      <c r="H3" s="91"/>
      <c r="I3" s="97"/>
      <c r="J3" s="97"/>
      <c r="Q3" s="219"/>
      <c r="S3" s="233" t="s">
        <v>293</v>
      </c>
      <c r="T3" s="234" t="s">
        <v>294</v>
      </c>
      <c r="U3" s="235" t="s">
        <v>40</v>
      </c>
      <c r="V3" s="236" t="s">
        <v>269</v>
      </c>
      <c r="W3" s="233" t="s">
        <v>293</v>
      </c>
      <c r="X3" s="234" t="s">
        <v>294</v>
      </c>
      <c r="Y3" s="235" t="s">
        <v>40</v>
      </c>
      <c r="Z3" s="236" t="s">
        <v>269</v>
      </c>
      <c r="AB3" s="237" t="s">
        <v>294</v>
      </c>
      <c r="AC3" s="238" t="s">
        <v>40</v>
      </c>
      <c r="AD3" s="239" t="s">
        <v>269</v>
      </c>
      <c r="AE3" s="237" t="s">
        <v>294</v>
      </c>
      <c r="AF3" s="238" t="s">
        <v>40</v>
      </c>
      <c r="AG3" s="240" t="s">
        <v>269</v>
      </c>
      <c r="AH3" s="237" t="s">
        <v>294</v>
      </c>
      <c r="AI3" s="238" t="s">
        <v>40</v>
      </c>
      <c r="AJ3" s="239" t="s">
        <v>269</v>
      </c>
      <c r="AK3" s="237" t="s">
        <v>294</v>
      </c>
      <c r="AL3" s="238" t="s">
        <v>40</v>
      </c>
      <c r="AM3" s="239" t="s">
        <v>269</v>
      </c>
      <c r="AN3" s="283"/>
      <c r="BB3" s="283"/>
    </row>
    <row r="4" spans="2:54" ht="15" customHeight="1" x14ac:dyDescent="0.45">
      <c r="G4" s="1"/>
      <c r="H4" s="91"/>
      <c r="I4" s="313" t="s">
        <v>231</v>
      </c>
      <c r="J4" s="313" t="s">
        <v>280</v>
      </c>
      <c r="Q4" s="219"/>
      <c r="S4" s="241"/>
      <c r="T4" s="242"/>
      <c r="U4" s="243"/>
      <c r="V4" s="244"/>
      <c r="W4" s="241"/>
      <c r="X4" s="242"/>
      <c r="Y4" s="243"/>
      <c r="Z4" s="244"/>
      <c r="AB4" s="245">
        <v>1</v>
      </c>
      <c r="AC4" s="246" t="str">
        <f t="shared" ref="AC4:AC21" si="0">IF($AB4&lt;=$AC$1,VLOOKUP(CONCATENATE("Hinweis ",$AB4),$T:$V,2,0),"")</f>
        <v/>
      </c>
      <c r="AD4" s="247" t="str">
        <f t="shared" ref="AD4:AD21" si="1">IF($AB4&lt;=$AC$1,VLOOKUP(CONCATENATE("Hinweis ",$AB4),$T:$V,3,0),"")</f>
        <v/>
      </c>
      <c r="AE4" s="245">
        <v>1</v>
      </c>
      <c r="AF4" s="246" t="str">
        <f t="shared" ref="AF4:AF21" si="2">IF($AE4&lt;=$AF$1,VLOOKUP(CONCATENATE("Abweichung ",$AE4),$T:$V,2,0),"")</f>
        <v/>
      </c>
      <c r="AG4" s="248" t="str">
        <f t="shared" ref="AG4:AG21" si="3">IF($AE4&lt;=$AF$1,VLOOKUP(CONCATENATE("Abweichung ",$AE4),$T:$V,3,0),"")</f>
        <v/>
      </c>
      <c r="AH4" s="245">
        <v>1</v>
      </c>
      <c r="AI4" s="246" t="str">
        <f t="shared" ref="AI4:AI21" si="4">IF($AH4&lt;=$AI$1,VLOOKUP(CONCATENATE("Hinweis ",$AH4),$X:$Z,2,0),"")</f>
        <v/>
      </c>
      <c r="AJ4" s="246" t="str">
        <f t="shared" ref="AJ4:AJ21" si="5">IF($AH4&lt;=$AI$1,VLOOKUP(CONCATENATE("Hinweis ",$AH4),$X:$Z,3,0),"")</f>
        <v/>
      </c>
      <c r="AK4" s="245">
        <v>1</v>
      </c>
      <c r="AL4" s="246" t="str">
        <f t="shared" ref="AL4:AL21" si="6">IF($AK4&lt;=$AL$1,VLOOKUP(CONCATENATE("Abweichung ",$AK4),$X:$Z,2,0),"")</f>
        <v/>
      </c>
      <c r="AM4" s="247" t="str">
        <f t="shared" ref="AM4:AM21" si="7">IF($AK4&lt;=$AL$1,VLOOKUP(CONCATENATE("Abweichung ",$AK4),$X:$Z,3,0),"")</f>
        <v/>
      </c>
      <c r="AN4" s="283"/>
      <c r="BB4" s="283"/>
    </row>
    <row r="5" spans="2:54" ht="15" customHeight="1" x14ac:dyDescent="0.45">
      <c r="G5" s="14"/>
      <c r="H5" s="495" t="s">
        <v>242</v>
      </c>
      <c r="I5" s="495"/>
      <c r="J5" s="495"/>
      <c r="Q5" s="219"/>
      <c r="S5" s="241"/>
      <c r="T5" s="242"/>
      <c r="U5" s="243"/>
      <c r="V5" s="244"/>
      <c r="W5" s="241"/>
      <c r="X5" s="242"/>
      <c r="Y5" s="243"/>
      <c r="Z5" s="244"/>
      <c r="AB5" s="245">
        <v>2</v>
      </c>
      <c r="AC5" s="246" t="str">
        <f t="shared" si="0"/>
        <v/>
      </c>
      <c r="AD5" s="247" t="str">
        <f t="shared" si="1"/>
        <v/>
      </c>
      <c r="AE5" s="245">
        <v>2</v>
      </c>
      <c r="AF5" s="246" t="str">
        <f t="shared" si="2"/>
        <v/>
      </c>
      <c r="AG5" s="248" t="str">
        <f t="shared" si="3"/>
        <v/>
      </c>
      <c r="AH5" s="245">
        <v>2</v>
      </c>
      <c r="AI5" s="246" t="str">
        <f t="shared" si="4"/>
        <v/>
      </c>
      <c r="AJ5" s="246" t="str">
        <f t="shared" si="5"/>
        <v/>
      </c>
      <c r="AK5" s="245">
        <v>2</v>
      </c>
      <c r="AL5" s="246" t="str">
        <f t="shared" si="6"/>
        <v/>
      </c>
      <c r="AM5" s="247" t="str">
        <f t="shared" si="7"/>
        <v/>
      </c>
      <c r="AN5" s="283"/>
      <c r="BB5" s="283"/>
    </row>
    <row r="6" spans="2:54" ht="15" customHeight="1" x14ac:dyDescent="0.45">
      <c r="G6" s="70"/>
      <c r="H6" s="58" t="s">
        <v>232</v>
      </c>
      <c r="I6" s="33">
        <f>COUNTIF(Q:Q,H6)</f>
        <v>0</v>
      </c>
      <c r="J6" s="34">
        <f>I6/SUM(I6:I8)</f>
        <v>0</v>
      </c>
      <c r="Q6" s="219"/>
      <c r="S6" s="241"/>
      <c r="T6" s="242"/>
      <c r="U6" s="243"/>
      <c r="V6" s="244"/>
      <c r="W6" s="241"/>
      <c r="X6" s="242"/>
      <c r="Y6" s="243"/>
      <c r="Z6" s="244"/>
      <c r="AB6" s="245">
        <v>3</v>
      </c>
      <c r="AC6" s="246" t="str">
        <f t="shared" si="0"/>
        <v/>
      </c>
      <c r="AD6" s="247" t="str">
        <f t="shared" si="1"/>
        <v/>
      </c>
      <c r="AE6" s="245">
        <v>3</v>
      </c>
      <c r="AF6" s="246" t="str">
        <f t="shared" si="2"/>
        <v/>
      </c>
      <c r="AG6" s="248" t="str">
        <f t="shared" si="3"/>
        <v/>
      </c>
      <c r="AH6" s="245">
        <v>3</v>
      </c>
      <c r="AI6" s="246" t="str">
        <f t="shared" si="4"/>
        <v/>
      </c>
      <c r="AJ6" s="246" t="str">
        <f t="shared" si="5"/>
        <v/>
      </c>
      <c r="AK6" s="245">
        <v>3</v>
      </c>
      <c r="AL6" s="246" t="str">
        <f t="shared" si="6"/>
        <v/>
      </c>
      <c r="AM6" s="247" t="str">
        <f t="shared" si="7"/>
        <v/>
      </c>
      <c r="AN6" s="283"/>
      <c r="BB6" s="283"/>
    </row>
    <row r="7" spans="2:54" ht="15" customHeight="1" x14ac:dyDescent="0.45">
      <c r="G7" s="70"/>
      <c r="H7" s="58" t="s">
        <v>233</v>
      </c>
      <c r="I7" s="33">
        <f>COUNTIF(Q:Q,H7)</f>
        <v>17</v>
      </c>
      <c r="J7" s="34">
        <f>I7/SUM(I6:I8)</f>
        <v>0.94444444444444442</v>
      </c>
      <c r="Q7" s="219"/>
      <c r="S7" s="241"/>
      <c r="T7" s="242"/>
      <c r="U7" s="243"/>
      <c r="V7" s="244"/>
      <c r="W7" s="241"/>
      <c r="X7" s="242"/>
      <c r="Y7" s="243"/>
      <c r="Z7" s="244"/>
      <c r="AB7" s="245">
        <v>4</v>
      </c>
      <c r="AC7" s="246" t="str">
        <f t="shared" si="0"/>
        <v/>
      </c>
      <c r="AD7" s="247" t="str">
        <f t="shared" si="1"/>
        <v/>
      </c>
      <c r="AE7" s="245">
        <v>4</v>
      </c>
      <c r="AF7" s="246" t="str">
        <f t="shared" si="2"/>
        <v/>
      </c>
      <c r="AG7" s="248" t="str">
        <f t="shared" si="3"/>
        <v/>
      </c>
      <c r="AH7" s="245">
        <v>4</v>
      </c>
      <c r="AI7" s="246" t="str">
        <f t="shared" si="4"/>
        <v/>
      </c>
      <c r="AJ7" s="246" t="str">
        <f t="shared" si="5"/>
        <v/>
      </c>
      <c r="AK7" s="245">
        <v>4</v>
      </c>
      <c r="AL7" s="246" t="str">
        <f t="shared" si="6"/>
        <v/>
      </c>
      <c r="AM7" s="247" t="str">
        <f t="shared" si="7"/>
        <v/>
      </c>
      <c r="AN7" s="283"/>
      <c r="BB7" s="283"/>
    </row>
    <row r="8" spans="2:54" ht="15" customHeight="1" x14ac:dyDescent="0.45">
      <c r="G8" s="70"/>
      <c r="H8" s="58" t="s">
        <v>87</v>
      </c>
      <c r="I8" s="33">
        <f>COUNTIF(Q:Q,H8)</f>
        <v>1</v>
      </c>
      <c r="J8" s="34">
        <f>I8/SUM(I6:I8)</f>
        <v>5.5555555555555552E-2</v>
      </c>
      <c r="Q8" s="219"/>
      <c r="S8" s="241"/>
      <c r="T8" s="242"/>
      <c r="U8" s="243"/>
      <c r="V8" s="244"/>
      <c r="W8" s="241"/>
      <c r="X8" s="242"/>
      <c r="Y8" s="243"/>
      <c r="Z8" s="244"/>
      <c r="AB8" s="245">
        <v>5</v>
      </c>
      <c r="AC8" s="246" t="str">
        <f t="shared" si="0"/>
        <v/>
      </c>
      <c r="AD8" s="247" t="str">
        <f t="shared" si="1"/>
        <v/>
      </c>
      <c r="AE8" s="245">
        <v>5</v>
      </c>
      <c r="AF8" s="246" t="str">
        <f t="shared" si="2"/>
        <v/>
      </c>
      <c r="AG8" s="248" t="str">
        <f t="shared" si="3"/>
        <v/>
      </c>
      <c r="AH8" s="245">
        <v>5</v>
      </c>
      <c r="AI8" s="246" t="str">
        <f t="shared" si="4"/>
        <v/>
      </c>
      <c r="AJ8" s="246" t="str">
        <f t="shared" si="5"/>
        <v/>
      </c>
      <c r="AK8" s="245">
        <v>5</v>
      </c>
      <c r="AL8" s="246" t="str">
        <f t="shared" si="6"/>
        <v/>
      </c>
      <c r="AM8" s="247" t="str">
        <f t="shared" si="7"/>
        <v/>
      </c>
      <c r="AN8" s="333"/>
      <c r="AO8" s="334"/>
      <c r="AP8" s="334"/>
      <c r="AQ8" s="334"/>
      <c r="AR8" s="334"/>
      <c r="AS8" s="334"/>
      <c r="AT8" s="334"/>
      <c r="AU8" s="334"/>
      <c r="AV8" s="334"/>
      <c r="AW8" s="334"/>
      <c r="AX8" s="334"/>
      <c r="AY8" s="334"/>
      <c r="AZ8" s="334"/>
      <c r="BA8" s="334"/>
      <c r="BB8" s="336"/>
    </row>
    <row r="9" spans="2:54" ht="15" customHeight="1" x14ac:dyDescent="0.45">
      <c r="G9" s="1"/>
      <c r="Q9" s="219"/>
      <c r="S9" s="241"/>
      <c r="T9" s="242"/>
      <c r="U9" s="243"/>
      <c r="V9" s="244"/>
      <c r="W9" s="241"/>
      <c r="X9" s="242"/>
      <c r="Y9" s="243"/>
      <c r="Z9" s="244"/>
      <c r="AB9" s="245">
        <v>6</v>
      </c>
      <c r="AC9" s="246" t="str">
        <f t="shared" si="0"/>
        <v/>
      </c>
      <c r="AD9" s="247" t="str">
        <f t="shared" si="1"/>
        <v/>
      </c>
      <c r="AE9" s="245">
        <v>6</v>
      </c>
      <c r="AF9" s="246" t="str">
        <f t="shared" si="2"/>
        <v/>
      </c>
      <c r="AG9" s="248" t="str">
        <f t="shared" si="3"/>
        <v/>
      </c>
      <c r="AH9" s="245">
        <v>6</v>
      </c>
      <c r="AI9" s="246" t="str">
        <f t="shared" si="4"/>
        <v/>
      </c>
      <c r="AJ9" s="246" t="str">
        <f t="shared" si="5"/>
        <v/>
      </c>
      <c r="AK9" s="245">
        <v>6</v>
      </c>
      <c r="AL9" s="246" t="str">
        <f t="shared" si="6"/>
        <v/>
      </c>
      <c r="AM9" s="247" t="str">
        <f t="shared" si="7"/>
        <v/>
      </c>
    </row>
    <row r="10" spans="2:54" ht="15" customHeight="1" x14ac:dyDescent="0.25">
      <c r="G10" s="14"/>
      <c r="H10" s="438" t="s">
        <v>246</v>
      </c>
      <c r="I10" s="438"/>
      <c r="J10" s="438"/>
      <c r="Q10" s="219"/>
      <c r="S10" s="241"/>
      <c r="T10" s="242"/>
      <c r="U10" s="243"/>
      <c r="V10" s="244"/>
      <c r="W10" s="241"/>
      <c r="X10" s="242"/>
      <c r="Y10" s="243"/>
      <c r="Z10" s="244"/>
      <c r="AB10" s="245">
        <v>7</v>
      </c>
      <c r="AC10" s="246" t="str">
        <f t="shared" si="0"/>
        <v/>
      </c>
      <c r="AD10" s="247" t="str">
        <f t="shared" si="1"/>
        <v/>
      </c>
      <c r="AE10" s="245">
        <v>7</v>
      </c>
      <c r="AF10" s="246" t="str">
        <f t="shared" si="2"/>
        <v/>
      </c>
      <c r="AG10" s="248" t="str">
        <f t="shared" si="3"/>
        <v/>
      </c>
      <c r="AH10" s="245">
        <v>7</v>
      </c>
      <c r="AI10" s="246" t="str">
        <f t="shared" si="4"/>
        <v/>
      </c>
      <c r="AJ10" s="246" t="str">
        <f t="shared" si="5"/>
        <v/>
      </c>
      <c r="AK10" s="245">
        <v>7</v>
      </c>
      <c r="AL10" s="246" t="str">
        <f t="shared" si="6"/>
        <v/>
      </c>
      <c r="AM10" s="247" t="str">
        <f t="shared" si="7"/>
        <v/>
      </c>
    </row>
    <row r="11" spans="2:54" ht="15" customHeight="1" x14ac:dyDescent="0.25">
      <c r="G11" s="71"/>
      <c r="H11" s="58" t="s">
        <v>234</v>
      </c>
      <c r="I11" s="33">
        <f>COUNTIF(F:F,H11)</f>
        <v>0</v>
      </c>
      <c r="J11" s="34">
        <f>I11/SUM(I6:I8)</f>
        <v>0</v>
      </c>
      <c r="Q11" s="219"/>
      <c r="S11" s="241"/>
      <c r="T11" s="242"/>
      <c r="U11" s="243"/>
      <c r="V11" s="244"/>
      <c r="W11" s="241"/>
      <c r="X11" s="242"/>
      <c r="Y11" s="243"/>
      <c r="Z11" s="244"/>
      <c r="AB11" s="245">
        <v>8</v>
      </c>
      <c r="AC11" s="246" t="str">
        <f t="shared" si="0"/>
        <v/>
      </c>
      <c r="AD11" s="247" t="str">
        <f t="shared" si="1"/>
        <v/>
      </c>
      <c r="AE11" s="245">
        <v>8</v>
      </c>
      <c r="AF11" s="246" t="str">
        <f t="shared" si="2"/>
        <v/>
      </c>
      <c r="AG11" s="248" t="str">
        <f t="shared" si="3"/>
        <v/>
      </c>
      <c r="AH11" s="245">
        <v>8</v>
      </c>
      <c r="AI11" s="246" t="str">
        <f t="shared" si="4"/>
        <v/>
      </c>
      <c r="AJ11" s="246" t="str">
        <f t="shared" si="5"/>
        <v/>
      </c>
      <c r="AK11" s="245">
        <v>8</v>
      </c>
      <c r="AL11" s="246" t="str">
        <f t="shared" si="6"/>
        <v/>
      </c>
      <c r="AM11" s="247" t="str">
        <f t="shared" si="7"/>
        <v/>
      </c>
    </row>
    <row r="12" spans="2:54" ht="15" customHeight="1" x14ac:dyDescent="0.25">
      <c r="G12" s="71"/>
      <c r="H12" s="58" t="s">
        <v>235</v>
      </c>
      <c r="I12" s="33">
        <f>COUNTIF(F:F,H12)</f>
        <v>1</v>
      </c>
      <c r="J12" s="34">
        <f>I12/SUM(I6:I8)</f>
        <v>5.5555555555555552E-2</v>
      </c>
      <c r="Q12" s="219"/>
      <c r="S12" s="241"/>
      <c r="T12" s="242"/>
      <c r="U12" s="243"/>
      <c r="V12" s="244"/>
      <c r="W12" s="241"/>
      <c r="X12" s="242"/>
      <c r="Y12" s="243"/>
      <c r="Z12" s="244"/>
      <c r="AB12" s="245">
        <v>9</v>
      </c>
      <c r="AC12" s="246" t="str">
        <f t="shared" si="0"/>
        <v/>
      </c>
      <c r="AD12" s="247" t="str">
        <f t="shared" si="1"/>
        <v/>
      </c>
      <c r="AE12" s="245">
        <v>9</v>
      </c>
      <c r="AF12" s="246" t="str">
        <f t="shared" si="2"/>
        <v/>
      </c>
      <c r="AG12" s="248" t="str">
        <f t="shared" si="3"/>
        <v/>
      </c>
      <c r="AH12" s="245">
        <v>9</v>
      </c>
      <c r="AI12" s="246" t="str">
        <f t="shared" si="4"/>
        <v/>
      </c>
      <c r="AJ12" s="246" t="str">
        <f t="shared" si="5"/>
        <v/>
      </c>
      <c r="AK12" s="245">
        <v>9</v>
      </c>
      <c r="AL12" s="246" t="str">
        <f t="shared" si="6"/>
        <v/>
      </c>
      <c r="AM12" s="247" t="str">
        <f t="shared" si="7"/>
        <v/>
      </c>
    </row>
    <row r="13" spans="2:54" ht="15" customHeight="1" x14ac:dyDescent="0.45">
      <c r="G13" s="1"/>
      <c r="J13" s="30"/>
      <c r="Q13" s="219"/>
      <c r="S13" s="241"/>
      <c r="T13" s="242"/>
      <c r="U13" s="243"/>
      <c r="V13" s="244"/>
      <c r="W13" s="241"/>
      <c r="X13" s="242"/>
      <c r="Y13" s="243"/>
      <c r="Z13" s="244"/>
      <c r="AB13" s="245">
        <v>10</v>
      </c>
      <c r="AC13" s="246" t="str">
        <f t="shared" si="0"/>
        <v/>
      </c>
      <c r="AD13" s="247" t="str">
        <f t="shared" si="1"/>
        <v/>
      </c>
      <c r="AE13" s="245">
        <v>10</v>
      </c>
      <c r="AF13" s="246" t="str">
        <f t="shared" si="2"/>
        <v/>
      </c>
      <c r="AG13" s="248" t="str">
        <f t="shared" si="3"/>
        <v/>
      </c>
      <c r="AH13" s="245">
        <v>10</v>
      </c>
      <c r="AI13" s="246" t="str">
        <f t="shared" si="4"/>
        <v/>
      </c>
      <c r="AJ13" s="246" t="str">
        <f t="shared" si="5"/>
        <v/>
      </c>
      <c r="AK13" s="245">
        <v>10</v>
      </c>
      <c r="AL13" s="246" t="str">
        <f t="shared" si="6"/>
        <v/>
      </c>
      <c r="AM13" s="247" t="str">
        <f t="shared" si="7"/>
        <v/>
      </c>
    </row>
    <row r="14" spans="2:54" ht="15" customHeight="1" x14ac:dyDescent="0.45">
      <c r="G14" s="14"/>
      <c r="H14" s="438" t="s">
        <v>21</v>
      </c>
      <c r="I14" s="438"/>
      <c r="J14" s="438"/>
      <c r="Q14" s="219"/>
      <c r="S14" s="241"/>
      <c r="T14" s="242"/>
      <c r="U14" s="243"/>
      <c r="V14" s="244"/>
      <c r="W14" s="241"/>
      <c r="X14" s="242"/>
      <c r="Y14" s="243"/>
      <c r="Z14" s="244"/>
      <c r="AB14" s="245">
        <v>11</v>
      </c>
      <c r="AC14" s="246" t="str">
        <f t="shared" si="0"/>
        <v/>
      </c>
      <c r="AD14" s="247" t="str">
        <f t="shared" si="1"/>
        <v/>
      </c>
      <c r="AE14" s="245">
        <v>11</v>
      </c>
      <c r="AF14" s="246" t="str">
        <f t="shared" si="2"/>
        <v/>
      </c>
      <c r="AG14" s="248" t="str">
        <f t="shared" si="3"/>
        <v/>
      </c>
      <c r="AH14" s="245">
        <v>11</v>
      </c>
      <c r="AI14" s="246" t="str">
        <f t="shared" si="4"/>
        <v/>
      </c>
      <c r="AJ14" s="246" t="str">
        <f t="shared" si="5"/>
        <v/>
      </c>
      <c r="AK14" s="245">
        <v>11</v>
      </c>
      <c r="AL14" s="246" t="str">
        <f t="shared" si="6"/>
        <v/>
      </c>
      <c r="AM14" s="247" t="str">
        <f t="shared" si="7"/>
        <v/>
      </c>
    </row>
    <row r="15" spans="2:54" ht="15" customHeight="1" x14ac:dyDescent="0.25">
      <c r="C15" s="47"/>
      <c r="G15" s="314" t="s">
        <v>281</v>
      </c>
      <c r="H15" s="58" t="s">
        <v>62</v>
      </c>
      <c r="I15" s="33">
        <f>COUNTIFS($H$26:$H$66,"Vorabbewertung",$I$26:$I$66,H15)</f>
        <v>0</v>
      </c>
      <c r="J15" s="34">
        <f t="shared" ref="J15:J20" si="8">I15/SUM($I$6:$I$8)</f>
        <v>0</v>
      </c>
      <c r="Q15" s="219"/>
      <c r="S15" s="241"/>
      <c r="T15" s="242"/>
      <c r="U15" s="243"/>
      <c r="V15" s="244"/>
      <c r="W15" s="241"/>
      <c r="X15" s="242"/>
      <c r="Y15" s="243"/>
      <c r="Z15" s="244"/>
      <c r="AB15" s="245">
        <v>12</v>
      </c>
      <c r="AC15" s="246" t="str">
        <f t="shared" si="0"/>
        <v/>
      </c>
      <c r="AD15" s="247" t="str">
        <f t="shared" si="1"/>
        <v/>
      </c>
      <c r="AE15" s="245">
        <v>12</v>
      </c>
      <c r="AF15" s="246" t="str">
        <f t="shared" si="2"/>
        <v/>
      </c>
      <c r="AG15" s="248" t="str">
        <f t="shared" si="3"/>
        <v/>
      </c>
      <c r="AH15" s="245">
        <v>12</v>
      </c>
      <c r="AI15" s="246" t="str">
        <f t="shared" si="4"/>
        <v/>
      </c>
      <c r="AJ15" s="246" t="str">
        <f t="shared" si="5"/>
        <v/>
      </c>
      <c r="AK15" s="245">
        <v>12</v>
      </c>
      <c r="AL15" s="246" t="str">
        <f t="shared" si="6"/>
        <v/>
      </c>
      <c r="AM15" s="247" t="str">
        <f t="shared" si="7"/>
        <v/>
      </c>
    </row>
    <row r="16" spans="2:54" ht="15" customHeight="1" x14ac:dyDescent="0.45">
      <c r="C16" s="47"/>
      <c r="G16" s="314"/>
      <c r="H16" s="58" t="s">
        <v>66</v>
      </c>
      <c r="I16" s="33">
        <f>COUNTIFS($H$26:$H$66,"Vorabbewertung",$I$26:$I$66,H16)</f>
        <v>0</v>
      </c>
      <c r="J16" s="34">
        <f t="shared" si="8"/>
        <v>0</v>
      </c>
      <c r="Q16" s="219"/>
      <c r="S16" s="241"/>
      <c r="T16" s="242"/>
      <c r="U16" s="243"/>
      <c r="V16" s="244"/>
      <c r="W16" s="241"/>
      <c r="X16" s="242"/>
      <c r="Y16" s="243"/>
      <c r="Z16" s="244"/>
      <c r="AB16" s="245">
        <v>13</v>
      </c>
      <c r="AC16" s="246" t="str">
        <f t="shared" si="0"/>
        <v/>
      </c>
      <c r="AD16" s="247" t="str">
        <f t="shared" si="1"/>
        <v/>
      </c>
      <c r="AE16" s="245">
        <v>13</v>
      </c>
      <c r="AF16" s="246" t="str">
        <f t="shared" si="2"/>
        <v/>
      </c>
      <c r="AG16" s="248" t="str">
        <f t="shared" si="3"/>
        <v/>
      </c>
      <c r="AH16" s="245">
        <v>13</v>
      </c>
      <c r="AI16" s="246" t="str">
        <f t="shared" si="4"/>
        <v/>
      </c>
      <c r="AJ16" s="246" t="str">
        <f t="shared" si="5"/>
        <v/>
      </c>
      <c r="AK16" s="245">
        <v>13</v>
      </c>
      <c r="AL16" s="246" t="str">
        <f t="shared" si="6"/>
        <v/>
      </c>
      <c r="AM16" s="247" t="str">
        <f t="shared" si="7"/>
        <v/>
      </c>
    </row>
    <row r="17" spans="2:39" ht="15" customHeight="1" thickBot="1" x14ac:dyDescent="0.6">
      <c r="B17" s="5"/>
      <c r="C17" s="5"/>
      <c r="G17" s="314"/>
      <c r="H17" s="75" t="s">
        <v>65</v>
      </c>
      <c r="I17" s="76">
        <f>COUNTIFS($H$26:$H$66,"Vorabbewertung",$I$26:$I$66,H17)</f>
        <v>0</v>
      </c>
      <c r="J17" s="77">
        <f t="shared" si="8"/>
        <v>0</v>
      </c>
      <c r="Q17" s="219"/>
      <c r="S17" s="241"/>
      <c r="T17" s="242"/>
      <c r="U17" s="243"/>
      <c r="V17" s="244"/>
      <c r="W17" s="241"/>
      <c r="X17" s="242"/>
      <c r="Y17" s="243"/>
      <c r="Z17" s="244"/>
      <c r="AB17" s="245">
        <v>14</v>
      </c>
      <c r="AC17" s="246" t="str">
        <f t="shared" si="0"/>
        <v/>
      </c>
      <c r="AD17" s="247" t="str">
        <f t="shared" si="1"/>
        <v/>
      </c>
      <c r="AE17" s="245">
        <v>14</v>
      </c>
      <c r="AF17" s="246" t="str">
        <f t="shared" si="2"/>
        <v/>
      </c>
      <c r="AG17" s="248" t="str">
        <f t="shared" si="3"/>
        <v/>
      </c>
      <c r="AH17" s="245">
        <v>14</v>
      </c>
      <c r="AI17" s="246" t="str">
        <f t="shared" si="4"/>
        <v/>
      </c>
      <c r="AJ17" s="246" t="str">
        <f t="shared" si="5"/>
        <v/>
      </c>
      <c r="AK17" s="245">
        <v>14</v>
      </c>
      <c r="AL17" s="246" t="str">
        <f t="shared" si="6"/>
        <v/>
      </c>
      <c r="AM17" s="247" t="str">
        <f t="shared" si="7"/>
        <v/>
      </c>
    </row>
    <row r="18" spans="2:39" ht="15" customHeight="1" x14ac:dyDescent="0.3">
      <c r="B18" s="5"/>
      <c r="C18" s="5"/>
      <c r="G18" s="314" t="s">
        <v>282</v>
      </c>
      <c r="H18" s="114" t="s">
        <v>62</v>
      </c>
      <c r="I18" s="115">
        <f>COUNTIFS($H$26:$H$66,"Auditbericht",$I$26:$I$66,H18)</f>
        <v>0</v>
      </c>
      <c r="J18" s="116">
        <f t="shared" si="8"/>
        <v>0</v>
      </c>
      <c r="Q18" s="219"/>
      <c r="S18" s="241"/>
      <c r="T18" s="242"/>
      <c r="U18" s="243"/>
      <c r="V18" s="244"/>
      <c r="W18" s="241"/>
      <c r="X18" s="242"/>
      <c r="Y18" s="243"/>
      <c r="Z18" s="244"/>
      <c r="AB18" s="245">
        <v>15</v>
      </c>
      <c r="AC18" s="246" t="str">
        <f t="shared" si="0"/>
        <v/>
      </c>
      <c r="AD18" s="247" t="str">
        <f t="shared" si="1"/>
        <v/>
      </c>
      <c r="AE18" s="245">
        <v>15</v>
      </c>
      <c r="AF18" s="246" t="str">
        <f t="shared" si="2"/>
        <v/>
      </c>
      <c r="AG18" s="248" t="str">
        <f t="shared" si="3"/>
        <v/>
      </c>
      <c r="AH18" s="245">
        <v>15</v>
      </c>
      <c r="AI18" s="246" t="str">
        <f t="shared" si="4"/>
        <v/>
      </c>
      <c r="AJ18" s="246" t="str">
        <f t="shared" si="5"/>
        <v/>
      </c>
      <c r="AK18" s="245">
        <v>15</v>
      </c>
      <c r="AL18" s="246" t="str">
        <f t="shared" si="6"/>
        <v/>
      </c>
      <c r="AM18" s="247" t="str">
        <f t="shared" si="7"/>
        <v/>
      </c>
    </row>
    <row r="19" spans="2:39" ht="15" customHeight="1" x14ac:dyDescent="0.3">
      <c r="B19" s="5"/>
      <c r="C19" s="5"/>
      <c r="G19" s="129"/>
      <c r="H19" s="58" t="s">
        <v>66</v>
      </c>
      <c r="I19" s="33">
        <f>COUNTIFS($H$26:$H$66,"Auditbericht",$I$26:$I$66,H19)</f>
        <v>0</v>
      </c>
      <c r="J19" s="34">
        <f t="shared" si="8"/>
        <v>0</v>
      </c>
      <c r="Q19" s="219"/>
      <c r="S19" s="241"/>
      <c r="T19" s="242"/>
      <c r="U19" s="243"/>
      <c r="V19" s="244"/>
      <c r="W19" s="241"/>
      <c r="X19" s="242"/>
      <c r="Y19" s="243"/>
      <c r="Z19" s="244"/>
      <c r="AB19" s="245">
        <v>16</v>
      </c>
      <c r="AC19" s="246" t="str">
        <f t="shared" si="0"/>
        <v/>
      </c>
      <c r="AD19" s="247" t="str">
        <f t="shared" si="1"/>
        <v/>
      </c>
      <c r="AE19" s="245">
        <v>16</v>
      </c>
      <c r="AF19" s="246" t="str">
        <f t="shared" si="2"/>
        <v/>
      </c>
      <c r="AG19" s="248" t="str">
        <f t="shared" si="3"/>
        <v/>
      </c>
      <c r="AH19" s="245">
        <v>16</v>
      </c>
      <c r="AI19" s="246" t="str">
        <f t="shared" si="4"/>
        <v/>
      </c>
      <c r="AJ19" s="246" t="str">
        <f t="shared" si="5"/>
        <v/>
      </c>
      <c r="AK19" s="245">
        <v>16</v>
      </c>
      <c r="AL19" s="246" t="str">
        <f t="shared" si="6"/>
        <v/>
      </c>
      <c r="AM19" s="247" t="str">
        <f t="shared" si="7"/>
        <v/>
      </c>
    </row>
    <row r="20" spans="2:39" ht="15" customHeight="1" x14ac:dyDescent="0.3">
      <c r="B20" s="5"/>
      <c r="C20" s="5"/>
      <c r="G20" s="130"/>
      <c r="H20" s="58" t="s">
        <v>65</v>
      </c>
      <c r="I20" s="33">
        <f>COUNTIFS($H$26:$H$66,"Auditbericht",$I$26:$I$66,H20)</f>
        <v>0</v>
      </c>
      <c r="J20" s="34">
        <f t="shared" si="8"/>
        <v>0</v>
      </c>
      <c r="Q20" s="219"/>
      <c r="S20" s="241"/>
      <c r="T20" s="242"/>
      <c r="U20" s="243"/>
      <c r="V20" s="244"/>
      <c r="W20" s="241"/>
      <c r="X20" s="242"/>
      <c r="Y20" s="243"/>
      <c r="Z20" s="244"/>
      <c r="AB20" s="245">
        <v>17</v>
      </c>
      <c r="AC20" s="246" t="str">
        <f t="shared" si="0"/>
        <v/>
      </c>
      <c r="AD20" s="247" t="str">
        <f t="shared" si="1"/>
        <v/>
      </c>
      <c r="AE20" s="245">
        <v>17</v>
      </c>
      <c r="AF20" s="246" t="str">
        <f t="shared" si="2"/>
        <v/>
      </c>
      <c r="AG20" s="248" t="str">
        <f t="shared" si="3"/>
        <v/>
      </c>
      <c r="AH20" s="245">
        <v>17</v>
      </c>
      <c r="AI20" s="246" t="str">
        <f t="shared" si="4"/>
        <v/>
      </c>
      <c r="AJ20" s="246" t="str">
        <f t="shared" si="5"/>
        <v/>
      </c>
      <c r="AK20" s="245">
        <v>17</v>
      </c>
      <c r="AL20" s="246" t="str">
        <f t="shared" si="6"/>
        <v/>
      </c>
      <c r="AM20" s="247" t="str">
        <f t="shared" si="7"/>
        <v/>
      </c>
    </row>
    <row r="21" spans="2:39" ht="18.75" x14ac:dyDescent="0.3">
      <c r="B21" s="5" t="s">
        <v>86</v>
      </c>
      <c r="C21" s="5"/>
      <c r="Q21" s="219"/>
      <c r="S21" s="241"/>
      <c r="T21" s="242"/>
      <c r="U21" s="243"/>
      <c r="V21" s="244"/>
      <c r="W21" s="241"/>
      <c r="X21" s="242"/>
      <c r="Y21" s="243"/>
      <c r="Z21" s="244"/>
      <c r="AB21" s="245">
        <v>18</v>
      </c>
      <c r="AC21" s="246" t="str">
        <f t="shared" si="0"/>
        <v/>
      </c>
      <c r="AD21" s="247" t="str">
        <f t="shared" si="1"/>
        <v/>
      </c>
      <c r="AE21" s="245">
        <v>18</v>
      </c>
      <c r="AF21" s="246" t="str">
        <f t="shared" si="2"/>
        <v/>
      </c>
      <c r="AG21" s="248" t="str">
        <f t="shared" si="3"/>
        <v/>
      </c>
      <c r="AH21" s="245">
        <v>18</v>
      </c>
      <c r="AI21" s="246" t="str">
        <f t="shared" si="4"/>
        <v/>
      </c>
      <c r="AJ21" s="246" t="str">
        <f t="shared" si="5"/>
        <v/>
      </c>
      <c r="AK21" s="245">
        <v>18</v>
      </c>
      <c r="AL21" s="246" t="str">
        <f t="shared" si="6"/>
        <v/>
      </c>
      <c r="AM21" s="247" t="str">
        <f t="shared" si="7"/>
        <v/>
      </c>
    </row>
    <row r="22" spans="2:39" ht="15" customHeight="1" x14ac:dyDescent="0.3">
      <c r="C22" s="5"/>
      <c r="Q22" s="219"/>
      <c r="S22" s="241"/>
      <c r="T22" s="242"/>
      <c r="U22" s="243"/>
      <c r="V22" s="244"/>
      <c r="W22" s="241"/>
      <c r="X22" s="242"/>
      <c r="Y22" s="243"/>
      <c r="Z22" s="244"/>
    </row>
    <row r="23" spans="2:39" ht="50.25" customHeight="1" x14ac:dyDescent="0.25">
      <c r="D23" s="496" t="s">
        <v>284</v>
      </c>
      <c r="E23" s="496"/>
      <c r="F23" s="496"/>
      <c r="G23" s="496"/>
      <c r="H23" s="496" t="s">
        <v>344</v>
      </c>
      <c r="I23" s="496"/>
      <c r="J23" s="496"/>
      <c r="Q23" s="219"/>
      <c r="S23" s="241"/>
      <c r="T23" s="242"/>
      <c r="U23" s="243"/>
      <c r="V23" s="244"/>
      <c r="W23" s="241"/>
      <c r="X23" s="242"/>
      <c r="Y23" s="243"/>
      <c r="Z23" s="244"/>
    </row>
    <row r="24" spans="2:39" ht="15" customHeight="1" x14ac:dyDescent="0.25">
      <c r="B24" s="420" t="s">
        <v>39</v>
      </c>
      <c r="C24" s="420" t="s">
        <v>40</v>
      </c>
      <c r="D24" s="420" t="s">
        <v>228</v>
      </c>
      <c r="E24" s="420" t="s">
        <v>365</v>
      </c>
      <c r="F24" s="420"/>
      <c r="G24" s="420" t="s">
        <v>18</v>
      </c>
      <c r="H24" s="420" t="s">
        <v>265</v>
      </c>
      <c r="I24" s="420"/>
      <c r="J24" s="420" t="s">
        <v>22</v>
      </c>
      <c r="Q24" s="219"/>
      <c r="S24" s="241"/>
      <c r="T24" s="242"/>
      <c r="U24" s="243"/>
      <c r="V24" s="244"/>
      <c r="W24" s="241"/>
      <c r="X24" s="242"/>
      <c r="Y24" s="243"/>
      <c r="Z24" s="244"/>
    </row>
    <row r="25" spans="2:39" ht="120" customHeight="1" x14ac:dyDescent="0.25">
      <c r="B25" s="420"/>
      <c r="C25" s="420"/>
      <c r="D25" s="420"/>
      <c r="E25" s="82" t="s">
        <v>286</v>
      </c>
      <c r="F25" s="82" t="s">
        <v>287</v>
      </c>
      <c r="G25" s="420"/>
      <c r="H25" s="420"/>
      <c r="I25" s="420"/>
      <c r="J25" s="420"/>
      <c r="Q25" s="219"/>
      <c r="S25" s="241"/>
      <c r="T25" s="242"/>
      <c r="U25" s="243"/>
      <c r="V25" s="244"/>
      <c r="W25" s="241"/>
      <c r="X25" s="242"/>
      <c r="Y25" s="243"/>
      <c r="Z25" s="244"/>
    </row>
    <row r="26" spans="2:39" ht="66" customHeight="1" x14ac:dyDescent="0.25">
      <c r="B26" s="484" t="s">
        <v>23</v>
      </c>
      <c r="C26" s="485" t="s">
        <v>278</v>
      </c>
      <c r="D26" s="489"/>
      <c r="E26" s="389"/>
      <c r="F26" s="390" t="str">
        <f>IF(E26="","",IF(E26="ja","Anforderung erfüllt","Anforderung nicht erfüllt"))</f>
        <v/>
      </c>
      <c r="G26" s="385"/>
      <c r="H26" s="94" t="s">
        <v>266</v>
      </c>
      <c r="I26" s="83"/>
      <c r="J26" s="84"/>
      <c r="P26" s="227" t="s">
        <v>23</v>
      </c>
      <c r="Q26" s="219" t="str">
        <f>IF(AND(D26="",E26=""),"nicht bearbeitet",IF(OR(D26="",E26="",AND(F26="Anforderung nicht erfüllt",G26="")),"teilweise bearbeitet","bearbeitet"))</f>
        <v>nicht bearbeitet</v>
      </c>
      <c r="S26" s="245" t="str">
        <f t="shared" ref="S26:S61" si="9">IF(AND($H26="Vorabbewertung",$I26="Hinweis"),"Hinweis",IF(AND($H26="Vorabbewertung",$I26="Abweichung"),"Abweichung",""))</f>
        <v/>
      </c>
      <c r="T26" s="249" t="str">
        <f>IF(S26&lt;&gt;"",CONCATENATE(S26," ",COUNTIF($S$1:S25,S26)+1),"")</f>
        <v/>
      </c>
      <c r="U26" s="246" t="str">
        <f>IF(S26&lt;&gt;"",$P26,"")</f>
        <v/>
      </c>
      <c r="V26" s="248" t="str">
        <f>IF(S26&lt;&gt;"",$J26,"")</f>
        <v/>
      </c>
      <c r="W26" s="245" t="str">
        <f t="shared" ref="W26:W61" si="10">IF(AND($H26="Auditbericht",$I26="Hinweis"),"Hinweis",IF(AND($H26="Auditbericht",$I26="Abweichung"),"Abweichung",""))</f>
        <v/>
      </c>
      <c r="X26" s="249" t="str">
        <f>IF(W26&lt;&gt;"",CONCATENATE(W26," ",COUNTIF(W$1:W25,W26)+1),"")</f>
        <v/>
      </c>
      <c r="Y26" s="246" t="str">
        <f>IF(W26&lt;&gt;"",$P26,"")</f>
        <v/>
      </c>
      <c r="Z26" s="248" t="str">
        <f>IF(W26&lt;&gt;"",$J26,"")</f>
        <v/>
      </c>
    </row>
    <row r="27" spans="2:39" ht="66" customHeight="1" x14ac:dyDescent="0.25">
      <c r="B27" s="484"/>
      <c r="C27" s="485"/>
      <c r="D27" s="489"/>
      <c r="E27" s="389"/>
      <c r="F27" s="390"/>
      <c r="G27" s="385"/>
      <c r="H27" s="94" t="s">
        <v>267</v>
      </c>
      <c r="I27" s="83"/>
      <c r="J27" s="84"/>
      <c r="P27" s="227" t="s">
        <v>23</v>
      </c>
      <c r="Q27" s="219"/>
      <c r="S27" s="245" t="str">
        <f t="shared" si="9"/>
        <v/>
      </c>
      <c r="T27" s="249" t="str">
        <f>IF(S27&lt;&gt;"",CONCATENATE(S27," ",COUNTIF($S$1:S26,S27)+1),"")</f>
        <v/>
      </c>
      <c r="U27" s="246" t="str">
        <f>IF(S27&lt;&gt;"",$P27,"")</f>
        <v/>
      </c>
      <c r="V27" s="248" t="str">
        <f>IF(S27&lt;&gt;"",$J27,"")</f>
        <v/>
      </c>
      <c r="W27" s="245" t="str">
        <f t="shared" si="10"/>
        <v/>
      </c>
      <c r="X27" s="249" t="str">
        <f>IF(W27&lt;&gt;"",CONCATENATE(W27," ",COUNTIF(W$1:W26,W27)+1),"")</f>
        <v/>
      </c>
      <c r="Y27" s="246" t="str">
        <f>IF(W27&lt;&gt;"",$P27,"")</f>
        <v/>
      </c>
      <c r="Z27" s="248" t="str">
        <f>IF(W27&lt;&gt;"",$J27,"")</f>
        <v/>
      </c>
    </row>
    <row r="28" spans="2:39" ht="66" customHeight="1" x14ac:dyDescent="0.25">
      <c r="B28" s="484" t="s">
        <v>237</v>
      </c>
      <c r="C28" s="485" t="s">
        <v>503</v>
      </c>
      <c r="D28" s="489"/>
      <c r="E28" s="488"/>
      <c r="F28" s="390" t="str">
        <f>IF(E28="","",IF(E28="ja","Anforderung erfüllt","Anforderung nicht erfüllt"))</f>
        <v/>
      </c>
      <c r="G28" s="385"/>
      <c r="H28" s="94" t="str">
        <f>H$26</f>
        <v>Vorabbewertung</v>
      </c>
      <c r="I28" s="83"/>
      <c r="J28" s="84"/>
      <c r="P28" s="227" t="s">
        <v>237</v>
      </c>
      <c r="Q28" s="219" t="str">
        <f>IF(AND(D28="",E28=""),"nicht bearbeitet",IF(OR(D28="",E28="",AND(F28="Anforderung nicht erfüllt",G28="")),"teilweise bearbeitet","bearbeitet"))</f>
        <v>nicht bearbeitet</v>
      </c>
      <c r="S28" s="245" t="str">
        <f t="shared" si="9"/>
        <v/>
      </c>
      <c r="T28" s="249" t="str">
        <f>IF(S28&lt;&gt;"",CONCATENATE(S28," ",COUNTIF($S$1:S27,S28)+1),"")</f>
        <v/>
      </c>
      <c r="U28" s="246" t="str">
        <f t="shared" ref="U28:U59" si="11">IF(S28&lt;&gt;"",$P28,"")</f>
        <v/>
      </c>
      <c r="V28" s="248" t="str">
        <f t="shared" ref="V28:V59" si="12">IF(S28&lt;&gt;"",$J28,"")</f>
        <v/>
      </c>
      <c r="W28" s="245" t="str">
        <f t="shared" si="10"/>
        <v/>
      </c>
      <c r="X28" s="249" t="str">
        <f>IF(W28&lt;&gt;"",CONCATENATE(W28," ",COUNTIF(W$1:W27,W28)+1),"")</f>
        <v/>
      </c>
      <c r="Y28" s="246" t="str">
        <f t="shared" ref="Y28:Y59" si="13">IF(W28&lt;&gt;"",$P28,"")</f>
        <v/>
      </c>
      <c r="Z28" s="248" t="str">
        <f t="shared" ref="Z28:Z59" si="14">IF(W28&lt;&gt;"",$J28,"")</f>
        <v/>
      </c>
    </row>
    <row r="29" spans="2:39" ht="83.25" customHeight="1" x14ac:dyDescent="0.25">
      <c r="B29" s="484"/>
      <c r="C29" s="485"/>
      <c r="D29" s="489"/>
      <c r="E29" s="488"/>
      <c r="F29" s="390"/>
      <c r="G29" s="385"/>
      <c r="H29" s="94" t="str">
        <f>H$27</f>
        <v>Auditbericht</v>
      </c>
      <c r="I29" s="83"/>
      <c r="J29" s="84"/>
      <c r="P29" s="227" t="s">
        <v>237</v>
      </c>
      <c r="Q29" s="219"/>
      <c r="S29" s="245" t="str">
        <f t="shared" si="9"/>
        <v/>
      </c>
      <c r="T29" s="249" t="str">
        <f>IF(S29&lt;&gt;"",CONCATENATE(S29," ",COUNTIF($S$1:S28,S29)+1),"")</f>
        <v/>
      </c>
      <c r="U29" s="246" t="str">
        <f t="shared" si="11"/>
        <v/>
      </c>
      <c r="V29" s="248" t="str">
        <f t="shared" si="12"/>
        <v/>
      </c>
      <c r="W29" s="245" t="str">
        <f t="shared" si="10"/>
        <v/>
      </c>
      <c r="X29" s="249" t="str">
        <f>IF(W29&lt;&gt;"",CONCATENATE(W29," ",COUNTIF(W$1:W28,W29)+1),"")</f>
        <v/>
      </c>
      <c r="Y29" s="246" t="str">
        <f t="shared" si="13"/>
        <v/>
      </c>
      <c r="Z29" s="248" t="str">
        <f t="shared" si="14"/>
        <v/>
      </c>
    </row>
    <row r="30" spans="2:39" ht="78.75" customHeight="1" x14ac:dyDescent="0.25">
      <c r="B30" s="484" t="s">
        <v>24</v>
      </c>
      <c r="C30" s="485" t="s">
        <v>498</v>
      </c>
      <c r="D30" s="489"/>
      <c r="E30" s="488"/>
      <c r="F30" s="390" t="str">
        <f>IF(E30="","",IF(E30="ja","Anforderung erfüllt","Anforderung nicht erfüllt"))</f>
        <v/>
      </c>
      <c r="G30" s="385"/>
      <c r="H30" s="94" t="str">
        <f>H$26</f>
        <v>Vorabbewertung</v>
      </c>
      <c r="I30" s="83"/>
      <c r="J30" s="84"/>
      <c r="P30" s="227" t="s">
        <v>24</v>
      </c>
      <c r="Q30" s="219" t="str">
        <f>IF(AND(D30="",E30=""),"nicht bearbeitet",IF(OR(D30="",E30="",AND(F30="Anforderung nicht erfüllt",G30="")),"teilweise bearbeitet","bearbeitet"))</f>
        <v>nicht bearbeitet</v>
      </c>
      <c r="S30" s="245" t="str">
        <f t="shared" si="9"/>
        <v/>
      </c>
      <c r="T30" s="249" t="str">
        <f>IF(S30&lt;&gt;"",CONCATENATE(S30," ",COUNTIF($S$1:S29,S30)+1),"")</f>
        <v/>
      </c>
      <c r="U30" s="246" t="str">
        <f t="shared" si="11"/>
        <v/>
      </c>
      <c r="V30" s="248" t="str">
        <f t="shared" si="12"/>
        <v/>
      </c>
      <c r="W30" s="245" t="str">
        <f t="shared" si="10"/>
        <v/>
      </c>
      <c r="X30" s="249" t="str">
        <f>IF(W30&lt;&gt;"",CONCATENATE(W30," ",COUNTIF(W$1:W29,W30)+1),"")</f>
        <v/>
      </c>
      <c r="Y30" s="246" t="str">
        <f t="shared" si="13"/>
        <v/>
      </c>
      <c r="Z30" s="248" t="str">
        <f t="shared" si="14"/>
        <v/>
      </c>
    </row>
    <row r="31" spans="2:39" ht="76.5" customHeight="1" x14ac:dyDescent="0.25">
      <c r="B31" s="484"/>
      <c r="C31" s="485"/>
      <c r="D31" s="489"/>
      <c r="E31" s="488"/>
      <c r="F31" s="390"/>
      <c r="G31" s="385"/>
      <c r="H31" s="94" t="str">
        <f>H$27</f>
        <v>Auditbericht</v>
      </c>
      <c r="I31" s="83"/>
      <c r="J31" s="84"/>
      <c r="P31" s="227" t="s">
        <v>24</v>
      </c>
      <c r="Q31" s="219"/>
      <c r="S31" s="245" t="str">
        <f t="shared" si="9"/>
        <v/>
      </c>
      <c r="T31" s="249" t="str">
        <f>IF(S31&lt;&gt;"",CONCATENATE(S31," ",COUNTIF($S$1:S30,S31)+1),"")</f>
        <v/>
      </c>
      <c r="U31" s="246" t="str">
        <f t="shared" si="11"/>
        <v/>
      </c>
      <c r="V31" s="248" t="str">
        <f t="shared" si="12"/>
        <v/>
      </c>
      <c r="W31" s="245" t="str">
        <f t="shared" si="10"/>
        <v/>
      </c>
      <c r="X31" s="249" t="str">
        <f>IF(W31&lt;&gt;"",CONCATENATE(W31," ",COUNTIF(W$1:W30,W31)+1),"")</f>
        <v/>
      </c>
      <c r="Y31" s="246" t="str">
        <f t="shared" si="13"/>
        <v/>
      </c>
      <c r="Z31" s="248" t="str">
        <f t="shared" si="14"/>
        <v/>
      </c>
    </row>
    <row r="32" spans="2:39" ht="66" customHeight="1" x14ac:dyDescent="0.25">
      <c r="B32" s="484" t="s">
        <v>26</v>
      </c>
      <c r="C32" s="485" t="s">
        <v>499</v>
      </c>
      <c r="D32" s="489"/>
      <c r="E32" s="488"/>
      <c r="F32" s="390" t="str">
        <f>IF(E32="","",IF(E32="ja","Anforderung erfüllt","Anforderung nicht erfüllt"))</f>
        <v/>
      </c>
      <c r="G32" s="385"/>
      <c r="H32" s="94" t="str">
        <f>H$26</f>
        <v>Vorabbewertung</v>
      </c>
      <c r="I32" s="83"/>
      <c r="J32" s="84"/>
      <c r="P32" s="227" t="s">
        <v>26</v>
      </c>
      <c r="Q32" s="219" t="str">
        <f>IF(AND(D32="",E32=""),"nicht bearbeitet",IF(OR(D32="",E32="",AND(F32="Anforderung nicht erfüllt",G32="")),"teilweise bearbeitet","bearbeitet"))</f>
        <v>nicht bearbeitet</v>
      </c>
      <c r="S32" s="245" t="str">
        <f t="shared" si="9"/>
        <v/>
      </c>
      <c r="T32" s="249" t="str">
        <f>IF(S32&lt;&gt;"",CONCATENATE(S32," ",COUNTIF($S$1:S31,S32)+1),"")</f>
        <v/>
      </c>
      <c r="U32" s="246" t="str">
        <f t="shared" si="11"/>
        <v/>
      </c>
      <c r="V32" s="248" t="str">
        <f t="shared" si="12"/>
        <v/>
      </c>
      <c r="W32" s="245" t="str">
        <f t="shared" si="10"/>
        <v/>
      </c>
      <c r="X32" s="249" t="str">
        <f>IF(W32&lt;&gt;"",CONCATENATE(W32," ",COUNTIF(W$1:W31,W32)+1),"")</f>
        <v/>
      </c>
      <c r="Y32" s="246" t="str">
        <f t="shared" si="13"/>
        <v/>
      </c>
      <c r="Z32" s="248" t="str">
        <f t="shared" si="14"/>
        <v/>
      </c>
    </row>
    <row r="33" spans="2:26" ht="81" customHeight="1" x14ac:dyDescent="0.25">
      <c r="B33" s="484"/>
      <c r="C33" s="485"/>
      <c r="D33" s="489"/>
      <c r="E33" s="488"/>
      <c r="F33" s="390"/>
      <c r="G33" s="385"/>
      <c r="H33" s="94" t="str">
        <f>H$27</f>
        <v>Auditbericht</v>
      </c>
      <c r="I33" s="83"/>
      <c r="J33" s="84"/>
      <c r="P33" s="227" t="s">
        <v>26</v>
      </c>
      <c r="Q33" s="219"/>
      <c r="S33" s="245" t="str">
        <f t="shared" si="9"/>
        <v/>
      </c>
      <c r="T33" s="249" t="str">
        <f>IF(S33&lt;&gt;"",CONCATENATE(S33," ",COUNTIF($S$1:S32,S33)+1),"")</f>
        <v/>
      </c>
      <c r="U33" s="246" t="str">
        <f t="shared" si="11"/>
        <v/>
      </c>
      <c r="V33" s="248" t="str">
        <f t="shared" si="12"/>
        <v/>
      </c>
      <c r="W33" s="245" t="str">
        <f t="shared" si="10"/>
        <v/>
      </c>
      <c r="X33" s="249" t="str">
        <f>IF(W33&lt;&gt;"",CONCATENATE(W33," ",COUNTIF(W$1:W32,W33)+1),"")</f>
        <v/>
      </c>
      <c r="Y33" s="246" t="str">
        <f t="shared" si="13"/>
        <v/>
      </c>
      <c r="Z33" s="248" t="str">
        <f t="shared" si="14"/>
        <v/>
      </c>
    </row>
    <row r="34" spans="2:26" ht="66" customHeight="1" x14ac:dyDescent="0.25">
      <c r="B34" s="484" t="s">
        <v>512</v>
      </c>
      <c r="C34" s="485" t="s">
        <v>500</v>
      </c>
      <c r="D34" s="489"/>
      <c r="E34" s="488"/>
      <c r="F34" s="390" t="str">
        <f>IF(E34="","",IF(E34="ja","Anforderung erfüllt","Anforderung nicht erfüllt"))</f>
        <v/>
      </c>
      <c r="G34" s="385"/>
      <c r="H34" s="94" t="str">
        <f>H$26</f>
        <v>Vorabbewertung</v>
      </c>
      <c r="I34" s="83"/>
      <c r="J34" s="84"/>
      <c r="P34" s="259" t="s">
        <v>302</v>
      </c>
      <c r="Q34" s="219" t="str">
        <f>IF(AND(D34="",E34=""),"nicht bearbeitet",IF(OR(D34="",E34="",AND(F34="Anforderung nicht erfüllt",G34="")),"teilweise bearbeitet","bearbeitet"))</f>
        <v>nicht bearbeitet</v>
      </c>
      <c r="S34" s="245" t="str">
        <f t="shared" si="9"/>
        <v/>
      </c>
      <c r="T34" s="249" t="str">
        <f>IF(S34&lt;&gt;"",CONCATENATE(S34," ",COUNTIF($S$1:S33,S34)+1),"")</f>
        <v/>
      </c>
      <c r="U34" s="246" t="str">
        <f t="shared" si="11"/>
        <v/>
      </c>
      <c r="V34" s="248" t="str">
        <f t="shared" si="12"/>
        <v/>
      </c>
      <c r="W34" s="245" t="str">
        <f t="shared" si="10"/>
        <v/>
      </c>
      <c r="X34" s="249" t="str">
        <f>IF(W34&lt;&gt;"",CONCATENATE(W34," ",COUNTIF(W$1:W33,W34)+1),"")</f>
        <v/>
      </c>
      <c r="Y34" s="246" t="str">
        <f t="shared" si="13"/>
        <v/>
      </c>
      <c r="Z34" s="248" t="str">
        <f t="shared" si="14"/>
        <v/>
      </c>
    </row>
    <row r="35" spans="2:26" ht="66" customHeight="1" x14ac:dyDescent="0.25">
      <c r="B35" s="484"/>
      <c r="C35" s="485"/>
      <c r="D35" s="489"/>
      <c r="E35" s="488"/>
      <c r="F35" s="390"/>
      <c r="G35" s="385"/>
      <c r="H35" s="94" t="str">
        <f>H$27</f>
        <v>Auditbericht</v>
      </c>
      <c r="I35" s="83"/>
      <c r="J35" s="84"/>
      <c r="P35" s="227" t="s">
        <v>302</v>
      </c>
      <c r="Q35" s="219"/>
      <c r="S35" s="245" t="str">
        <f t="shared" si="9"/>
        <v/>
      </c>
      <c r="T35" s="249" t="str">
        <f>IF(S35&lt;&gt;"",CONCATENATE(S35," ",COUNTIF($S$1:S34,S35)+1),"")</f>
        <v/>
      </c>
      <c r="U35" s="246" t="str">
        <f t="shared" si="11"/>
        <v/>
      </c>
      <c r="V35" s="248" t="str">
        <f t="shared" si="12"/>
        <v/>
      </c>
      <c r="W35" s="245" t="str">
        <f t="shared" si="10"/>
        <v/>
      </c>
      <c r="X35" s="249" t="str">
        <f>IF(W35&lt;&gt;"",CONCATENATE(W35," ",COUNTIF(W$1:W34,W35)+1),"")</f>
        <v/>
      </c>
      <c r="Y35" s="246" t="str">
        <f t="shared" si="13"/>
        <v/>
      </c>
      <c r="Z35" s="248" t="str">
        <f t="shared" si="14"/>
        <v/>
      </c>
    </row>
    <row r="36" spans="2:26" ht="66" customHeight="1" x14ac:dyDescent="0.25">
      <c r="B36" s="484"/>
      <c r="C36" s="485" t="s">
        <v>29</v>
      </c>
      <c r="D36" s="489"/>
      <c r="E36" s="488"/>
      <c r="F36" s="390" t="str">
        <f>IF(E36="","",IF(E36="ja","Anforderung erfüllt","Anforderung nicht erfüllt"))</f>
        <v/>
      </c>
      <c r="G36" s="385"/>
      <c r="H36" s="94" t="str">
        <f>H$26</f>
        <v>Vorabbewertung</v>
      </c>
      <c r="I36" s="83"/>
      <c r="J36" s="84"/>
      <c r="P36" s="259" t="s">
        <v>301</v>
      </c>
      <c r="Q36" s="219" t="str">
        <f>IF(AND(D36="",E36=""),"nicht bearbeitet",IF(OR(D36="",E36="",AND(F36="Anforderung nicht erfüllt",G36="")),"teilweise bearbeitet","bearbeitet"))</f>
        <v>nicht bearbeitet</v>
      </c>
      <c r="S36" s="245" t="str">
        <f t="shared" si="9"/>
        <v/>
      </c>
      <c r="T36" s="249" t="str">
        <f>IF(S36&lt;&gt;"",CONCATENATE(S36," ",COUNTIF($S$1:S35,S36)+1),"")</f>
        <v/>
      </c>
      <c r="U36" s="246" t="str">
        <f t="shared" si="11"/>
        <v/>
      </c>
      <c r="V36" s="248" t="str">
        <f t="shared" si="12"/>
        <v/>
      </c>
      <c r="W36" s="245" t="str">
        <f t="shared" si="10"/>
        <v/>
      </c>
      <c r="X36" s="249" t="str">
        <f>IF(W36&lt;&gt;"",CONCATENATE(W36," ",COUNTIF(W$1:W35,W36)+1),"")</f>
        <v/>
      </c>
      <c r="Y36" s="246" t="str">
        <f t="shared" si="13"/>
        <v/>
      </c>
      <c r="Z36" s="248" t="str">
        <f t="shared" si="14"/>
        <v/>
      </c>
    </row>
    <row r="37" spans="2:26" ht="66" customHeight="1" x14ac:dyDescent="0.25">
      <c r="B37" s="484"/>
      <c r="C37" s="485"/>
      <c r="D37" s="489"/>
      <c r="E37" s="488"/>
      <c r="F37" s="390"/>
      <c r="G37" s="385"/>
      <c r="H37" s="94" t="str">
        <f>H$27</f>
        <v>Auditbericht</v>
      </c>
      <c r="I37" s="83"/>
      <c r="J37" s="84"/>
      <c r="P37" s="227" t="s">
        <v>301</v>
      </c>
      <c r="Q37" s="219"/>
      <c r="S37" s="245" t="str">
        <f t="shared" si="9"/>
        <v/>
      </c>
      <c r="T37" s="249" t="str">
        <f>IF(S37&lt;&gt;"",CONCATENATE(S37," ",COUNTIF($S$1:S36,S37)+1),"")</f>
        <v/>
      </c>
      <c r="U37" s="246" t="str">
        <f t="shared" si="11"/>
        <v/>
      </c>
      <c r="V37" s="248" t="str">
        <f t="shared" si="12"/>
        <v/>
      </c>
      <c r="W37" s="245" t="str">
        <f t="shared" si="10"/>
        <v/>
      </c>
      <c r="X37" s="249" t="str">
        <f>IF(W37&lt;&gt;"",CONCATENATE(W37," ",COUNTIF(W$1:W36,W37)+1),"")</f>
        <v/>
      </c>
      <c r="Y37" s="246" t="str">
        <f t="shared" si="13"/>
        <v/>
      </c>
      <c r="Z37" s="248" t="str">
        <f t="shared" si="14"/>
        <v/>
      </c>
    </row>
    <row r="38" spans="2:26" ht="66" customHeight="1" x14ac:dyDescent="0.25">
      <c r="B38" s="484"/>
      <c r="C38" s="485" t="s">
        <v>30</v>
      </c>
      <c r="D38" s="489"/>
      <c r="E38" s="488"/>
      <c r="F38" s="390" t="str">
        <f>IF(E38="","",IF(E38="ja","Anforderung erfüllt","Anforderung nicht erfüllt"))</f>
        <v/>
      </c>
      <c r="G38" s="385"/>
      <c r="H38" s="94" t="str">
        <f>H$26</f>
        <v>Vorabbewertung</v>
      </c>
      <c r="I38" s="83"/>
      <c r="J38" s="84"/>
      <c r="P38" s="259" t="s">
        <v>300</v>
      </c>
      <c r="Q38" s="219" t="str">
        <f>IF(AND(D38="",E38=""),"nicht bearbeitet",IF(OR(D38="",E38="",AND(F38="Anforderung nicht erfüllt",G38="")),"teilweise bearbeitet","bearbeitet"))</f>
        <v>nicht bearbeitet</v>
      </c>
      <c r="S38" s="245" t="str">
        <f t="shared" si="9"/>
        <v/>
      </c>
      <c r="T38" s="249" t="str">
        <f>IF(S38&lt;&gt;"",CONCATENATE(S38," ",COUNTIF($S$1:S37,S38)+1),"")</f>
        <v/>
      </c>
      <c r="U38" s="246" t="str">
        <f t="shared" si="11"/>
        <v/>
      </c>
      <c r="V38" s="248" t="str">
        <f t="shared" si="12"/>
        <v/>
      </c>
      <c r="W38" s="245" t="str">
        <f t="shared" si="10"/>
        <v/>
      </c>
      <c r="X38" s="249" t="str">
        <f>IF(W38&lt;&gt;"",CONCATENATE(W38," ",COUNTIF(W$1:W37,W38)+1),"")</f>
        <v/>
      </c>
      <c r="Y38" s="246" t="str">
        <f t="shared" si="13"/>
        <v/>
      </c>
      <c r="Z38" s="248" t="str">
        <f t="shared" si="14"/>
        <v/>
      </c>
    </row>
    <row r="39" spans="2:26" ht="66" customHeight="1" x14ac:dyDescent="0.25">
      <c r="B39" s="484"/>
      <c r="C39" s="485"/>
      <c r="D39" s="489"/>
      <c r="E39" s="488"/>
      <c r="F39" s="390"/>
      <c r="G39" s="385"/>
      <c r="H39" s="94" t="str">
        <f>H$27</f>
        <v>Auditbericht</v>
      </c>
      <c r="I39" s="83"/>
      <c r="J39" s="84"/>
      <c r="P39" s="227" t="s">
        <v>300</v>
      </c>
      <c r="Q39" s="219"/>
      <c r="S39" s="245" t="str">
        <f t="shared" si="9"/>
        <v/>
      </c>
      <c r="T39" s="249" t="str">
        <f>IF(S39&lt;&gt;"",CONCATENATE(S39," ",COUNTIF($S$1:S38,S39)+1),"")</f>
        <v/>
      </c>
      <c r="U39" s="246" t="str">
        <f t="shared" si="11"/>
        <v/>
      </c>
      <c r="V39" s="248" t="str">
        <f t="shared" si="12"/>
        <v/>
      </c>
      <c r="W39" s="245" t="str">
        <f t="shared" si="10"/>
        <v/>
      </c>
      <c r="X39" s="249" t="str">
        <f>IF(W39&lt;&gt;"",CONCATENATE(W39," ",COUNTIF(W$1:W38,W39)+1),"")</f>
        <v/>
      </c>
      <c r="Y39" s="246" t="str">
        <f t="shared" si="13"/>
        <v/>
      </c>
      <c r="Z39" s="248" t="str">
        <f t="shared" si="14"/>
        <v/>
      </c>
    </row>
    <row r="40" spans="2:26" ht="66" customHeight="1" x14ac:dyDescent="0.25">
      <c r="B40" s="484"/>
      <c r="C40" s="485" t="s">
        <v>31</v>
      </c>
      <c r="D40" s="489"/>
      <c r="E40" s="488"/>
      <c r="F40" s="390" t="str">
        <f>IF(E40="","",IF(E40="ja","Anforderung erfüllt","Anforderung nicht erfüllt"))</f>
        <v/>
      </c>
      <c r="G40" s="385"/>
      <c r="H40" s="94" t="str">
        <f>H$26</f>
        <v>Vorabbewertung</v>
      </c>
      <c r="I40" s="83"/>
      <c r="J40" s="84"/>
      <c r="P40" s="259" t="s">
        <v>299</v>
      </c>
      <c r="Q40" s="219" t="str">
        <f>IF(AND(D40="",E40=""),"nicht bearbeitet",IF(OR(D40="",E40="",AND(F40="Anforderung nicht erfüllt",G40="")),"teilweise bearbeitet","bearbeitet"))</f>
        <v>nicht bearbeitet</v>
      </c>
      <c r="S40" s="245" t="str">
        <f t="shared" si="9"/>
        <v/>
      </c>
      <c r="T40" s="249" t="str">
        <f>IF(S40&lt;&gt;"",CONCATENATE(S40," ",COUNTIF($S$1:S39,S40)+1),"")</f>
        <v/>
      </c>
      <c r="U40" s="246" t="str">
        <f t="shared" si="11"/>
        <v/>
      </c>
      <c r="V40" s="248" t="str">
        <f t="shared" si="12"/>
        <v/>
      </c>
      <c r="W40" s="245" t="str">
        <f t="shared" si="10"/>
        <v/>
      </c>
      <c r="X40" s="249" t="str">
        <f>IF(W40&lt;&gt;"",CONCATENATE(W40," ",COUNTIF(W$1:W39,W40)+1),"")</f>
        <v/>
      </c>
      <c r="Y40" s="246" t="str">
        <f t="shared" si="13"/>
        <v/>
      </c>
      <c r="Z40" s="248" t="str">
        <f t="shared" si="14"/>
        <v/>
      </c>
    </row>
    <row r="41" spans="2:26" ht="66" customHeight="1" x14ac:dyDescent="0.25">
      <c r="B41" s="484"/>
      <c r="C41" s="485"/>
      <c r="D41" s="489"/>
      <c r="E41" s="488"/>
      <c r="F41" s="390"/>
      <c r="G41" s="385"/>
      <c r="H41" s="94" t="str">
        <f>H$27</f>
        <v>Auditbericht</v>
      </c>
      <c r="I41" s="83"/>
      <c r="J41" s="84"/>
      <c r="P41" s="227" t="s">
        <v>299</v>
      </c>
      <c r="Q41" s="219"/>
      <c r="S41" s="245" t="str">
        <f t="shared" si="9"/>
        <v/>
      </c>
      <c r="T41" s="249" t="str">
        <f>IF(S41&lt;&gt;"",CONCATENATE(S41," ",COUNTIF($S$1:S40,S41)+1),"")</f>
        <v/>
      </c>
      <c r="U41" s="246" t="str">
        <f t="shared" si="11"/>
        <v/>
      </c>
      <c r="V41" s="248" t="str">
        <f t="shared" si="12"/>
        <v/>
      </c>
      <c r="W41" s="245" t="str">
        <f t="shared" si="10"/>
        <v/>
      </c>
      <c r="X41" s="249" t="str">
        <f>IF(W41&lt;&gt;"",CONCATENATE(W41," ",COUNTIF(W$1:W40,W41)+1),"")</f>
        <v/>
      </c>
      <c r="Y41" s="246" t="str">
        <f t="shared" si="13"/>
        <v/>
      </c>
      <c r="Z41" s="248" t="str">
        <f t="shared" si="14"/>
        <v/>
      </c>
    </row>
    <row r="42" spans="2:26" ht="66" customHeight="1" x14ac:dyDescent="0.25">
      <c r="B42" s="484" t="s">
        <v>511</v>
      </c>
      <c r="C42" s="485" t="s">
        <v>501</v>
      </c>
      <c r="D42" s="489"/>
      <c r="E42" s="488"/>
      <c r="F42" s="390" t="str">
        <f>IF(E42="","",IF(E42="ja","Anforderung erfüllt","Anforderung nicht erfüllt"))</f>
        <v/>
      </c>
      <c r="G42" s="385"/>
      <c r="H42" s="94" t="str">
        <f>H$26</f>
        <v>Vorabbewertung</v>
      </c>
      <c r="I42" s="83"/>
      <c r="J42" s="84"/>
      <c r="P42" s="259" t="s">
        <v>298</v>
      </c>
      <c r="Q42" s="219" t="str">
        <f>IF(AND(D42="",E42=""),"nicht bearbeitet",IF(OR(D42="",E42="",AND(F42="Anforderung nicht erfüllt",G42="")),"teilweise bearbeitet","bearbeitet"))</f>
        <v>nicht bearbeitet</v>
      </c>
      <c r="S42" s="245" t="str">
        <f t="shared" si="9"/>
        <v/>
      </c>
      <c r="T42" s="249" t="str">
        <f>IF(S42&lt;&gt;"",CONCATENATE(S42," ",COUNTIF($S$1:S41,S42)+1),"")</f>
        <v/>
      </c>
      <c r="U42" s="246" t="str">
        <f t="shared" si="11"/>
        <v/>
      </c>
      <c r="V42" s="248" t="str">
        <f t="shared" si="12"/>
        <v/>
      </c>
      <c r="W42" s="245" t="str">
        <f t="shared" si="10"/>
        <v/>
      </c>
      <c r="X42" s="249" t="str">
        <f>IF(W42&lt;&gt;"",CONCATENATE(W42," ",COUNTIF(W$1:W41,W42)+1),"")</f>
        <v/>
      </c>
      <c r="Y42" s="246" t="str">
        <f t="shared" si="13"/>
        <v/>
      </c>
      <c r="Z42" s="248" t="str">
        <f t="shared" si="14"/>
        <v/>
      </c>
    </row>
    <row r="43" spans="2:26" ht="66" customHeight="1" x14ac:dyDescent="0.25">
      <c r="B43" s="484"/>
      <c r="C43" s="485"/>
      <c r="D43" s="489"/>
      <c r="E43" s="488"/>
      <c r="F43" s="390"/>
      <c r="G43" s="385"/>
      <c r="H43" s="94" t="str">
        <f>H$27</f>
        <v>Auditbericht</v>
      </c>
      <c r="I43" s="83"/>
      <c r="J43" s="84"/>
      <c r="P43" s="227" t="s">
        <v>298</v>
      </c>
      <c r="Q43" s="219"/>
      <c r="S43" s="245" t="str">
        <f t="shared" si="9"/>
        <v/>
      </c>
      <c r="T43" s="249" t="str">
        <f>IF(S43&lt;&gt;"",CONCATENATE(S43," ",COUNTIF($S$1:S42,S43)+1),"")</f>
        <v/>
      </c>
      <c r="U43" s="246" t="str">
        <f t="shared" si="11"/>
        <v/>
      </c>
      <c r="V43" s="248" t="str">
        <f t="shared" si="12"/>
        <v/>
      </c>
      <c r="W43" s="245" t="str">
        <f t="shared" si="10"/>
        <v/>
      </c>
      <c r="X43" s="249" t="str">
        <f>IF(W43&lt;&gt;"",CONCATENATE(W43," ",COUNTIF(W$1:W42,W43)+1),"")</f>
        <v/>
      </c>
      <c r="Y43" s="246" t="str">
        <f t="shared" si="13"/>
        <v/>
      </c>
      <c r="Z43" s="248" t="str">
        <f t="shared" si="14"/>
        <v/>
      </c>
    </row>
    <row r="44" spans="2:26" ht="66" customHeight="1" x14ac:dyDescent="0.25">
      <c r="B44" s="484"/>
      <c r="C44" s="485" t="s">
        <v>34</v>
      </c>
      <c r="D44" s="489"/>
      <c r="E44" s="488"/>
      <c r="F44" s="390" t="str">
        <f>IF(E44="","",IF(E44="ja","Anforderung erfüllt","Anforderung nicht erfüllt"))</f>
        <v/>
      </c>
      <c r="G44" s="385"/>
      <c r="H44" s="94" t="str">
        <f>H$26</f>
        <v>Vorabbewertung</v>
      </c>
      <c r="I44" s="83"/>
      <c r="J44" s="84"/>
      <c r="P44" s="259" t="s">
        <v>297</v>
      </c>
      <c r="Q44" s="219" t="str">
        <f>IF(AND(D44="",E44=""),"nicht bearbeitet",IF(OR(D44="",E44="",AND(F44="Anforderung nicht erfüllt",G44="")),"teilweise bearbeitet","bearbeitet"))</f>
        <v>nicht bearbeitet</v>
      </c>
      <c r="S44" s="245" t="str">
        <f t="shared" si="9"/>
        <v/>
      </c>
      <c r="T44" s="249" t="str">
        <f>IF(S44&lt;&gt;"",CONCATENATE(S44," ",COUNTIF($S$1:S43,S44)+1),"")</f>
        <v/>
      </c>
      <c r="U44" s="246" t="str">
        <f t="shared" si="11"/>
        <v/>
      </c>
      <c r="V44" s="248" t="str">
        <f t="shared" si="12"/>
        <v/>
      </c>
      <c r="W44" s="245" t="str">
        <f t="shared" si="10"/>
        <v/>
      </c>
      <c r="X44" s="249" t="str">
        <f>IF(W44&lt;&gt;"",CONCATENATE(W44," ",COUNTIF(W$1:W43,W44)+1),"")</f>
        <v/>
      </c>
      <c r="Y44" s="246" t="str">
        <f t="shared" si="13"/>
        <v/>
      </c>
      <c r="Z44" s="248" t="str">
        <f t="shared" si="14"/>
        <v/>
      </c>
    </row>
    <row r="45" spans="2:26" ht="66" customHeight="1" x14ac:dyDescent="0.25">
      <c r="B45" s="484"/>
      <c r="C45" s="485"/>
      <c r="D45" s="489"/>
      <c r="E45" s="488"/>
      <c r="F45" s="390"/>
      <c r="G45" s="385"/>
      <c r="H45" s="94" t="str">
        <f>H$27</f>
        <v>Auditbericht</v>
      </c>
      <c r="I45" s="83"/>
      <c r="J45" s="84"/>
      <c r="P45" s="227" t="s">
        <v>297</v>
      </c>
      <c r="Q45" s="219"/>
      <c r="S45" s="245" t="str">
        <f t="shared" si="9"/>
        <v/>
      </c>
      <c r="T45" s="249" t="str">
        <f>IF(S45&lt;&gt;"",CONCATENATE(S45," ",COUNTIF($S$1:S44,S45)+1),"")</f>
        <v/>
      </c>
      <c r="U45" s="246" t="str">
        <f t="shared" si="11"/>
        <v/>
      </c>
      <c r="V45" s="248" t="str">
        <f t="shared" si="12"/>
        <v/>
      </c>
      <c r="W45" s="245" t="str">
        <f t="shared" si="10"/>
        <v/>
      </c>
      <c r="X45" s="249" t="str">
        <f>IF(W45&lt;&gt;"",CONCATENATE(W45," ",COUNTIF(W$1:W44,W45)+1),"")</f>
        <v/>
      </c>
      <c r="Y45" s="246" t="str">
        <f t="shared" si="13"/>
        <v/>
      </c>
      <c r="Z45" s="248" t="str">
        <f t="shared" si="14"/>
        <v/>
      </c>
    </row>
    <row r="46" spans="2:26" ht="66" customHeight="1" x14ac:dyDescent="0.25">
      <c r="B46" s="484"/>
      <c r="C46" s="485" t="s">
        <v>510</v>
      </c>
      <c r="D46" s="489"/>
      <c r="E46" s="488"/>
      <c r="F46" s="390" t="str">
        <f>IF(E46="","",IF(E46="ja","Anforderung erfüllt","Anforderung nicht erfüllt"))</f>
        <v/>
      </c>
      <c r="G46" s="385"/>
      <c r="H46" s="94" t="str">
        <f>H$26</f>
        <v>Vorabbewertung</v>
      </c>
      <c r="I46" s="83"/>
      <c r="J46" s="84"/>
      <c r="P46" s="259" t="s">
        <v>296</v>
      </c>
      <c r="Q46" s="219" t="str">
        <f>IF(AND(D46="",E46=""),"nicht bearbeitet",IF(OR(D46="",E46="",AND(F46="Anforderung nicht erfüllt",G46="")),"teilweise bearbeitet","bearbeitet"))</f>
        <v>nicht bearbeitet</v>
      </c>
      <c r="S46" s="245" t="str">
        <f t="shared" si="9"/>
        <v/>
      </c>
      <c r="T46" s="249" t="str">
        <f>IF(S46&lt;&gt;"",CONCATENATE(S46," ",COUNTIF($S$1:S45,S46)+1),"")</f>
        <v/>
      </c>
      <c r="U46" s="246" t="str">
        <f t="shared" si="11"/>
        <v/>
      </c>
      <c r="V46" s="248" t="str">
        <f t="shared" si="12"/>
        <v/>
      </c>
      <c r="W46" s="245" t="str">
        <f t="shared" si="10"/>
        <v/>
      </c>
      <c r="X46" s="249" t="str">
        <f>IF(W46&lt;&gt;"",CONCATENATE(W46," ",COUNTIF(W$1:W45,W46)+1),"")</f>
        <v/>
      </c>
      <c r="Y46" s="246" t="str">
        <f t="shared" si="13"/>
        <v/>
      </c>
      <c r="Z46" s="248" t="str">
        <f t="shared" si="14"/>
        <v/>
      </c>
    </row>
    <row r="47" spans="2:26" ht="66" customHeight="1" x14ac:dyDescent="0.25">
      <c r="B47" s="484"/>
      <c r="C47" s="485"/>
      <c r="D47" s="489"/>
      <c r="E47" s="488"/>
      <c r="F47" s="390"/>
      <c r="G47" s="385"/>
      <c r="H47" s="94" t="str">
        <f>H$27</f>
        <v>Auditbericht</v>
      </c>
      <c r="I47" s="83"/>
      <c r="J47" s="84"/>
      <c r="P47" s="227" t="s">
        <v>296</v>
      </c>
      <c r="Q47" s="219"/>
      <c r="S47" s="245" t="str">
        <f t="shared" si="9"/>
        <v/>
      </c>
      <c r="T47" s="249" t="str">
        <f>IF(S47&lt;&gt;"",CONCATENATE(S47," ",COUNTIF($S$1:S46,S47)+1),"")</f>
        <v/>
      </c>
      <c r="U47" s="246" t="str">
        <f t="shared" si="11"/>
        <v/>
      </c>
      <c r="V47" s="248" t="str">
        <f t="shared" si="12"/>
        <v/>
      </c>
      <c r="W47" s="245" t="str">
        <f t="shared" si="10"/>
        <v/>
      </c>
      <c r="X47" s="249" t="str">
        <f>IF(W47&lt;&gt;"",CONCATENATE(W47," ",COUNTIF(W$1:W46,W47)+1),"")</f>
        <v/>
      </c>
      <c r="Y47" s="246" t="str">
        <f t="shared" si="13"/>
        <v/>
      </c>
      <c r="Z47" s="248" t="str">
        <f t="shared" si="14"/>
        <v/>
      </c>
    </row>
    <row r="48" spans="2:26" ht="66" customHeight="1" x14ac:dyDescent="0.25">
      <c r="B48" s="484"/>
      <c r="C48" s="485" t="s">
        <v>502</v>
      </c>
      <c r="D48" s="489"/>
      <c r="E48" s="488"/>
      <c r="F48" s="390" t="str">
        <f>IF(E48="","",IF(E48="ja","Anforderung erfüllt","Anforderung nicht erfüllt"))</f>
        <v/>
      </c>
      <c r="G48" s="385"/>
      <c r="H48" s="94" t="str">
        <f>H$26</f>
        <v>Vorabbewertung</v>
      </c>
      <c r="I48" s="83"/>
      <c r="J48" s="84"/>
      <c r="P48" s="259" t="s">
        <v>295</v>
      </c>
      <c r="Q48" s="219" t="str">
        <f>IF(AND(D48="",E48=""),"nicht bearbeitet",IF(OR(D48="",E48="",AND(F48="Anforderung nicht erfüllt",G48="")),"teilweise bearbeitet","bearbeitet"))</f>
        <v>nicht bearbeitet</v>
      </c>
      <c r="S48" s="245" t="str">
        <f t="shared" si="9"/>
        <v/>
      </c>
      <c r="T48" s="249" t="str">
        <f>IF(S48&lt;&gt;"",CONCATENATE(S48," ",COUNTIF($S$1:S47,S48)+1),"")</f>
        <v/>
      </c>
      <c r="U48" s="246" t="str">
        <f t="shared" si="11"/>
        <v/>
      </c>
      <c r="V48" s="248" t="str">
        <f t="shared" si="12"/>
        <v/>
      </c>
      <c r="W48" s="245" t="str">
        <f t="shared" si="10"/>
        <v/>
      </c>
      <c r="X48" s="249" t="str">
        <f>IF(W48&lt;&gt;"",CONCATENATE(W48," ",COUNTIF(W$1:W47,W48)+1),"")</f>
        <v/>
      </c>
      <c r="Y48" s="246" t="str">
        <f t="shared" si="13"/>
        <v/>
      </c>
      <c r="Z48" s="248" t="str">
        <f t="shared" si="14"/>
        <v/>
      </c>
    </row>
    <row r="49" spans="2:53" ht="66" customHeight="1" x14ac:dyDescent="0.25">
      <c r="B49" s="484"/>
      <c r="C49" s="485"/>
      <c r="D49" s="489"/>
      <c r="E49" s="488"/>
      <c r="F49" s="390"/>
      <c r="G49" s="385"/>
      <c r="H49" s="94" t="str">
        <f>H$27</f>
        <v>Auditbericht</v>
      </c>
      <c r="I49" s="83"/>
      <c r="J49" s="84"/>
      <c r="P49" s="227" t="s">
        <v>295</v>
      </c>
      <c r="Q49" s="219"/>
      <c r="S49" s="245" t="str">
        <f t="shared" si="9"/>
        <v/>
      </c>
      <c r="T49" s="249" t="str">
        <f>IF(S49&lt;&gt;"",CONCATENATE(S49," ",COUNTIF($S$1:S48,S49)+1),"")</f>
        <v/>
      </c>
      <c r="U49" s="246" t="str">
        <f t="shared" si="11"/>
        <v/>
      </c>
      <c r="V49" s="248" t="str">
        <f t="shared" si="12"/>
        <v/>
      </c>
      <c r="W49" s="245" t="str">
        <f t="shared" si="10"/>
        <v/>
      </c>
      <c r="X49" s="249" t="str">
        <f>IF(W49&lt;&gt;"",CONCATENATE(W49," ",COUNTIF(W$1:W48,W49)+1),"")</f>
        <v/>
      </c>
      <c r="Y49" s="246" t="str">
        <f t="shared" si="13"/>
        <v/>
      </c>
      <c r="Z49" s="248" t="str">
        <f t="shared" si="14"/>
        <v/>
      </c>
    </row>
    <row r="50" spans="2:53" ht="66" customHeight="1" x14ac:dyDescent="0.25">
      <c r="B50" s="484" t="s">
        <v>36</v>
      </c>
      <c r="C50" s="485" t="s">
        <v>505</v>
      </c>
      <c r="D50" s="489"/>
      <c r="E50" s="488"/>
      <c r="F50" s="390" t="str">
        <f>IF(E50="","",IF(E50="ja","Anforderung erfüllt","Anforderung nicht erfüllt"))</f>
        <v/>
      </c>
      <c r="G50" s="385"/>
      <c r="H50" s="94" t="str">
        <f>H$26</f>
        <v>Vorabbewertung</v>
      </c>
      <c r="I50" s="83"/>
      <c r="J50" s="84"/>
      <c r="P50" s="227" t="s">
        <v>36</v>
      </c>
      <c r="Q50" s="219" t="str">
        <f>IF(AND(D50="",E50=""),"nicht bearbeitet",IF(OR(D50="",E50="",AND(F50="Anforderung nicht erfüllt",G50="")),"teilweise bearbeitet","bearbeitet"))</f>
        <v>nicht bearbeitet</v>
      </c>
      <c r="S50" s="245" t="str">
        <f t="shared" si="9"/>
        <v/>
      </c>
      <c r="T50" s="249" t="str">
        <f>IF(S50&lt;&gt;"",CONCATENATE(S50," ",COUNTIF($S$1:S49,S50)+1),"")</f>
        <v/>
      </c>
      <c r="U50" s="246" t="str">
        <f t="shared" si="11"/>
        <v/>
      </c>
      <c r="V50" s="248" t="str">
        <f t="shared" si="12"/>
        <v/>
      </c>
      <c r="W50" s="245" t="str">
        <f t="shared" si="10"/>
        <v/>
      </c>
      <c r="X50" s="249" t="str">
        <f>IF(W50&lt;&gt;"",CONCATENATE(W50," ",COUNTIF(W$1:W49,W50)+1),"")</f>
        <v/>
      </c>
      <c r="Y50" s="246" t="str">
        <f t="shared" si="13"/>
        <v/>
      </c>
      <c r="Z50" s="248" t="str">
        <f t="shared" si="14"/>
        <v/>
      </c>
    </row>
    <row r="51" spans="2:53" ht="66" customHeight="1" x14ac:dyDescent="0.25">
      <c r="B51" s="484"/>
      <c r="C51" s="485"/>
      <c r="D51" s="489"/>
      <c r="E51" s="488"/>
      <c r="F51" s="390"/>
      <c r="G51" s="385"/>
      <c r="H51" s="94" t="str">
        <f>H$27</f>
        <v>Auditbericht</v>
      </c>
      <c r="I51" s="83"/>
      <c r="J51" s="84"/>
      <c r="P51" s="227" t="s">
        <v>36</v>
      </c>
      <c r="Q51" s="219"/>
      <c r="S51" s="245" t="str">
        <f t="shared" si="9"/>
        <v/>
      </c>
      <c r="T51" s="249" t="str">
        <f>IF(S51&lt;&gt;"",CONCATENATE(S51," ",COUNTIF($S$1:S50,S51)+1),"")</f>
        <v/>
      </c>
      <c r="U51" s="246" t="str">
        <f t="shared" si="11"/>
        <v/>
      </c>
      <c r="V51" s="248" t="str">
        <f t="shared" si="12"/>
        <v/>
      </c>
      <c r="W51" s="245" t="str">
        <f t="shared" si="10"/>
        <v/>
      </c>
      <c r="X51" s="249" t="str">
        <f>IF(W51&lt;&gt;"",CONCATENATE(W51," ",COUNTIF(W$1:W50,W51)+1),"")</f>
        <v/>
      </c>
      <c r="Y51" s="246" t="str">
        <f t="shared" si="13"/>
        <v/>
      </c>
      <c r="Z51" s="248" t="str">
        <f t="shared" si="14"/>
        <v/>
      </c>
    </row>
    <row r="52" spans="2:53" ht="66" customHeight="1" x14ac:dyDescent="0.25">
      <c r="B52" s="490" t="s">
        <v>352</v>
      </c>
      <c r="C52" s="485" t="s">
        <v>504</v>
      </c>
      <c r="D52" s="489"/>
      <c r="E52" s="488"/>
      <c r="F52" s="390" t="str">
        <f>IF(E52="","",IF(E52="ja","Anforderung erfüllt","Anforderung nicht erfüllt"))</f>
        <v/>
      </c>
      <c r="G52" s="385"/>
      <c r="H52" s="94" t="str">
        <f>H$26</f>
        <v>Vorabbewertung</v>
      </c>
      <c r="I52" s="83"/>
      <c r="J52" s="84"/>
      <c r="P52" s="227" t="s">
        <v>352</v>
      </c>
      <c r="Q52" s="219" t="str">
        <f>IF(AND(D52="",E52=""),"nicht bearbeitet",IF(OR(D52="",E52="",AND(F52="Anforderung nicht erfüllt",G52="")),"teilweise bearbeitet","bearbeitet"))</f>
        <v>nicht bearbeitet</v>
      </c>
      <c r="S52" s="245" t="str">
        <f t="shared" si="9"/>
        <v/>
      </c>
      <c r="T52" s="249" t="str">
        <f>IF(S52&lt;&gt;"",CONCATENATE(S52," ",COUNTIF($S$1:S51,S52)+1),"")</f>
        <v/>
      </c>
      <c r="U52" s="246" t="str">
        <f>IF(S52&lt;&gt;"",$P52,"")</f>
        <v/>
      </c>
      <c r="V52" s="248" t="str">
        <f>IF(S52&lt;&gt;"",$J52,"")</f>
        <v/>
      </c>
      <c r="W52" s="245" t="str">
        <f t="shared" si="10"/>
        <v/>
      </c>
      <c r="X52" s="249" t="str">
        <f>IF(W52&lt;&gt;"",CONCATENATE(W52," ",COUNTIF(W$1:W51,W52)+1),"")</f>
        <v/>
      </c>
      <c r="Y52" s="246" t="str">
        <f>IF(W52&lt;&gt;"",$P52,"")</f>
        <v/>
      </c>
      <c r="Z52" s="248" t="str">
        <f>IF(W52&lt;&gt;"",$J52,"")</f>
        <v/>
      </c>
    </row>
    <row r="53" spans="2:53" ht="66" customHeight="1" x14ac:dyDescent="0.25">
      <c r="B53" s="497"/>
      <c r="C53" s="485"/>
      <c r="D53" s="489"/>
      <c r="E53" s="488"/>
      <c r="F53" s="390"/>
      <c r="G53" s="385"/>
      <c r="H53" s="94" t="str">
        <f>H$27</f>
        <v>Auditbericht</v>
      </c>
      <c r="I53" s="83"/>
      <c r="J53" s="84"/>
      <c r="P53" s="227" t="s">
        <v>352</v>
      </c>
      <c r="Q53" s="219"/>
      <c r="S53" s="245" t="str">
        <f t="shared" si="9"/>
        <v/>
      </c>
      <c r="T53" s="249" t="str">
        <f>IF(S53&lt;&gt;"",CONCATENATE(S53," ",COUNTIF($S$1:S52,S53)+1),"")</f>
        <v/>
      </c>
      <c r="U53" s="246" t="str">
        <f>IF(S53&lt;&gt;"",$P53,"")</f>
        <v/>
      </c>
      <c r="V53" s="248" t="str">
        <f>IF(S53&lt;&gt;"",$J53,"")</f>
        <v/>
      </c>
      <c r="W53" s="245" t="str">
        <f t="shared" si="10"/>
        <v/>
      </c>
      <c r="X53" s="249" t="str">
        <f>IF(W53&lt;&gt;"",CONCATENATE(W53," ",COUNTIF(W$1:W52,W53)+1),"")</f>
        <v/>
      </c>
      <c r="Y53" s="246" t="str">
        <f>IF(W53&lt;&gt;"",$P53,"")</f>
        <v/>
      </c>
      <c r="Z53" s="248" t="str">
        <f>IF(W53&lt;&gt;"",$J53,"")</f>
        <v/>
      </c>
    </row>
    <row r="54" spans="2:53" ht="85.5" customHeight="1" x14ac:dyDescent="0.25">
      <c r="B54" s="490" t="s">
        <v>355</v>
      </c>
      <c r="C54" s="492" t="s">
        <v>506</v>
      </c>
      <c r="D54" s="489"/>
      <c r="E54" s="488"/>
      <c r="F54" s="390" t="str">
        <f t="shared" ref="F54" si="15">IF(E54="","",IF(E54="ja","Anforderung erfüllt","Anforderung nicht erfüllt"))</f>
        <v/>
      </c>
      <c r="G54" s="385"/>
      <c r="H54" s="94" t="str">
        <f>H$26</f>
        <v>Vorabbewertung</v>
      </c>
      <c r="I54" s="83"/>
      <c r="J54" s="84"/>
      <c r="P54" s="227" t="s">
        <v>355</v>
      </c>
      <c r="Q54" s="219" t="str">
        <f>IF(AND(D54="",E54=""),"nicht bearbeitet",IF(OR(D54="",E54="",AND(F54="Anforderung nicht erfüllt",G54="")),"teilweise bearbeitet","bearbeitet"))</f>
        <v>nicht bearbeitet</v>
      </c>
      <c r="S54" s="245" t="str">
        <f t="shared" si="9"/>
        <v/>
      </c>
      <c r="T54" s="249" t="str">
        <f>IF(S54&lt;&gt;"",CONCATENATE(S54," ",COUNTIF($S$1:S53,S54)+1),"")</f>
        <v/>
      </c>
      <c r="U54" s="246" t="str">
        <f>IF(S54&lt;&gt;"",$P54,"")</f>
        <v/>
      </c>
      <c r="V54" s="248" t="str">
        <f>IF(S54&lt;&gt;"",$J54,"")</f>
        <v/>
      </c>
      <c r="W54" s="245" t="str">
        <f t="shared" si="10"/>
        <v/>
      </c>
      <c r="X54" s="249" t="str">
        <f>IF(W54&lt;&gt;"",CONCATENATE(W54," ",COUNTIF(W$1:W53,W54)+1),"")</f>
        <v/>
      </c>
      <c r="Y54" s="246" t="str">
        <f>IF(W54&lt;&gt;"",$P54,"")</f>
        <v/>
      </c>
      <c r="Z54" s="248" t="str">
        <f>IF(W54&lt;&gt;"",$J54,"")</f>
        <v/>
      </c>
    </row>
    <row r="55" spans="2:53" ht="81" customHeight="1" x14ac:dyDescent="0.25">
      <c r="B55" s="491"/>
      <c r="C55" s="492"/>
      <c r="D55" s="489"/>
      <c r="E55" s="488"/>
      <c r="F55" s="390"/>
      <c r="G55" s="385"/>
      <c r="H55" s="94" t="str">
        <f>H$27</f>
        <v>Auditbericht</v>
      </c>
      <c r="I55" s="83"/>
      <c r="J55" s="84"/>
      <c r="P55" s="227" t="s">
        <v>355</v>
      </c>
      <c r="Q55" s="219"/>
      <c r="S55" s="245" t="str">
        <f t="shared" si="9"/>
        <v/>
      </c>
      <c r="T55" s="249" t="str">
        <f>IF(S55&lt;&gt;"",CONCATENATE(S55," ",COUNTIF($S$1:S54,S55)+1),"")</f>
        <v/>
      </c>
      <c r="U55" s="246" t="str">
        <f>IF(S55&lt;&gt;"",$P55,"")</f>
        <v/>
      </c>
      <c r="V55" s="248" t="str">
        <f>IF(S55&lt;&gt;"",$J55,"")</f>
        <v/>
      </c>
      <c r="W55" s="245" t="str">
        <f t="shared" si="10"/>
        <v/>
      </c>
      <c r="X55" s="249" t="str">
        <f>IF(W55&lt;&gt;"",CONCATENATE(W55," ",COUNTIF(W$1:W54,W55)+1),"")</f>
        <v/>
      </c>
      <c r="Y55" s="246" t="str">
        <f>IF(W55&lt;&gt;"",$P55,"")</f>
        <v/>
      </c>
      <c r="Z55" s="248" t="str">
        <f>IF(W55&lt;&gt;"",$J55,"")</f>
        <v/>
      </c>
    </row>
    <row r="56" spans="2:53" ht="66" customHeight="1" x14ac:dyDescent="0.25">
      <c r="B56" s="493" t="s">
        <v>372</v>
      </c>
      <c r="C56" s="498" t="s">
        <v>470</v>
      </c>
      <c r="D56" s="405"/>
      <c r="E56" s="500"/>
      <c r="F56" s="390" t="str">
        <f t="shared" ref="F56" si="16">IF(E56="","",IF(E56="ja","Anforderung erfüllt","Anforderung nicht erfüllt"))</f>
        <v/>
      </c>
      <c r="G56" s="385"/>
      <c r="H56" s="94" t="str">
        <f>H$26</f>
        <v>Vorabbewertung</v>
      </c>
      <c r="I56" s="83"/>
      <c r="J56" s="84"/>
      <c r="P56" s="227" t="s">
        <v>372</v>
      </c>
      <c r="Q56" s="219" t="str">
        <f>IF(AND(D56="",E56=""),"nicht bearbeitet",IF(OR(D56="",E56="",AND(F56="Anforderung nicht erfüllt",G56="")),"teilweise bearbeitet","bearbeitet"))</f>
        <v>nicht bearbeitet</v>
      </c>
      <c r="S56" s="245" t="str">
        <f t="shared" si="9"/>
        <v/>
      </c>
      <c r="T56" s="249" t="str">
        <f>IF(S56&lt;&gt;"",CONCATENATE(S56," ",COUNTIF($S$1:S55,S56)+1),"")</f>
        <v/>
      </c>
      <c r="U56" s="246" t="str">
        <f t="shared" ref="U56:U57" si="17">IF(S56&lt;&gt;"",$P56,"")</f>
        <v/>
      </c>
      <c r="V56" s="248" t="str">
        <f t="shared" ref="V56:V57" si="18">IF(S56&lt;&gt;"",$J56,"")</f>
        <v/>
      </c>
      <c r="W56" s="245" t="str">
        <f t="shared" si="10"/>
        <v/>
      </c>
      <c r="X56" s="249" t="str">
        <f>IF(W56&lt;&gt;"",CONCATENATE(W56," ",COUNTIF(W$1:W55,W56)+1),"")</f>
        <v/>
      </c>
      <c r="Y56" s="246" t="str">
        <f t="shared" ref="Y56:Y57" si="19">IF(W56&lt;&gt;"",$P56,"")</f>
        <v/>
      </c>
      <c r="Z56" s="248" t="str">
        <f t="shared" ref="Z56:Z57" si="20">IF(W56&lt;&gt;"",$J56,"")</f>
        <v/>
      </c>
    </row>
    <row r="57" spans="2:53" ht="66" customHeight="1" x14ac:dyDescent="0.25">
      <c r="B57" s="494"/>
      <c r="C57" s="499"/>
      <c r="D57" s="406"/>
      <c r="E57" s="501"/>
      <c r="F57" s="390"/>
      <c r="G57" s="385"/>
      <c r="H57" s="94" t="str">
        <f>H$27</f>
        <v>Auditbericht</v>
      </c>
      <c r="I57" s="83"/>
      <c r="J57" s="84"/>
      <c r="P57" s="227" t="s">
        <v>372</v>
      </c>
      <c r="Q57" s="219"/>
      <c r="S57" s="245" t="str">
        <f t="shared" si="9"/>
        <v/>
      </c>
      <c r="T57" s="249" t="str">
        <f>IF(S57&lt;&gt;"",CONCATENATE(S57," ",COUNTIF($S$1:S56,S57)+1),"")</f>
        <v/>
      </c>
      <c r="U57" s="246" t="str">
        <f t="shared" si="17"/>
        <v/>
      </c>
      <c r="V57" s="248" t="str">
        <f t="shared" si="18"/>
        <v/>
      </c>
      <c r="W57" s="245" t="str">
        <f t="shared" si="10"/>
        <v/>
      </c>
      <c r="X57" s="249" t="str">
        <f>IF(W57&lt;&gt;"",CONCATENATE(W57," ",COUNTIF(W$1:W56,W57)+1),"")</f>
        <v/>
      </c>
      <c r="Y57" s="246" t="str">
        <f t="shared" si="19"/>
        <v/>
      </c>
      <c r="Z57" s="248" t="str">
        <f t="shared" si="20"/>
        <v/>
      </c>
    </row>
    <row r="58" spans="2:53" ht="66" customHeight="1" x14ac:dyDescent="0.25">
      <c r="B58" s="484" t="s">
        <v>218</v>
      </c>
      <c r="C58" s="485" t="s">
        <v>523</v>
      </c>
      <c r="D58" s="489"/>
      <c r="E58" s="488"/>
      <c r="F58" s="390" t="str">
        <f t="shared" ref="F58" si="21">IF(E58="","",IF(E58="ja","Anforderung erfüllt","Anforderung nicht erfüllt"))</f>
        <v/>
      </c>
      <c r="G58" s="385"/>
      <c r="H58" s="94" t="str">
        <f>H$26</f>
        <v>Vorabbewertung</v>
      </c>
      <c r="I58" s="83"/>
      <c r="J58" s="84"/>
      <c r="P58" s="227" t="s">
        <v>218</v>
      </c>
      <c r="Q58" s="219" t="str">
        <f>IF(AND(D58="",E58=""),"nicht bearbeitet",IF(OR(D58="",E58="",AND(F58="Anforderung nicht erfüllt",G58="")),"teilweise bearbeitet","bearbeitet"))</f>
        <v>nicht bearbeitet</v>
      </c>
      <c r="S58" s="245" t="str">
        <f t="shared" si="9"/>
        <v/>
      </c>
      <c r="T58" s="249" t="str">
        <f>IF(S58&lt;&gt;"",CONCATENATE(S58," ",COUNTIF($S$1:S57,S58)+1),"")</f>
        <v/>
      </c>
      <c r="U58" s="246" t="str">
        <f t="shared" si="11"/>
        <v/>
      </c>
      <c r="V58" s="248" t="str">
        <f t="shared" si="12"/>
        <v/>
      </c>
      <c r="W58" s="245" t="str">
        <f t="shared" si="10"/>
        <v/>
      </c>
      <c r="X58" s="249" t="str">
        <f>IF(W58&lt;&gt;"",CONCATENATE(W58," ",COUNTIF(W$1:W57,W58)+1),"")</f>
        <v/>
      </c>
      <c r="Y58" s="246" t="str">
        <f t="shared" si="13"/>
        <v/>
      </c>
      <c r="Z58" s="248" t="str">
        <f t="shared" si="14"/>
        <v/>
      </c>
      <c r="AX58" s="333"/>
      <c r="AY58" s="334"/>
      <c r="AZ58" s="336"/>
    </row>
    <row r="59" spans="2:53" ht="66" customHeight="1" x14ac:dyDescent="0.25">
      <c r="B59" s="484"/>
      <c r="C59" s="485"/>
      <c r="D59" s="489"/>
      <c r="E59" s="488"/>
      <c r="F59" s="390"/>
      <c r="G59" s="385"/>
      <c r="H59" s="94" t="str">
        <f>H$27</f>
        <v>Auditbericht</v>
      </c>
      <c r="I59" s="83"/>
      <c r="J59" s="84"/>
      <c r="P59" s="227" t="s">
        <v>218</v>
      </c>
      <c r="Q59" s="219"/>
      <c r="S59" s="245" t="str">
        <f t="shared" si="9"/>
        <v/>
      </c>
      <c r="T59" s="249" t="str">
        <f>IF(S59&lt;&gt;"",CONCATENATE(S59," ",COUNTIF($S$1:S58,S59)+1),"")</f>
        <v/>
      </c>
      <c r="U59" s="246" t="str">
        <f t="shared" si="11"/>
        <v/>
      </c>
      <c r="V59" s="248" t="str">
        <f t="shared" si="12"/>
        <v/>
      </c>
      <c r="W59" s="245" t="str">
        <f t="shared" si="10"/>
        <v/>
      </c>
      <c r="X59" s="249" t="str">
        <f>IF(W59&lt;&gt;"",CONCATENATE(W59," ",COUNTIF(W$1:W58,W59)+1),"")</f>
        <v/>
      </c>
      <c r="Y59" s="246" t="str">
        <f t="shared" si="13"/>
        <v/>
      </c>
      <c r="Z59" s="248" t="str">
        <f t="shared" si="14"/>
        <v/>
      </c>
      <c r="AX59" s="335"/>
      <c r="AY59" s="333"/>
      <c r="AZ59" s="341"/>
      <c r="BA59" s="336"/>
    </row>
    <row r="60" spans="2:53" ht="66" customHeight="1" x14ac:dyDescent="0.25">
      <c r="B60" s="484" t="s">
        <v>507</v>
      </c>
      <c r="C60" s="485" t="s">
        <v>508</v>
      </c>
      <c r="D60" s="486">
        <f>LA!E74+SV!E65</f>
        <v>0</v>
      </c>
      <c r="E60" s="487" t="str">
        <f>IF(D60&gt;=8,"ja","nein")</f>
        <v>nein</v>
      </c>
      <c r="F60" s="390" t="str">
        <f t="shared" ref="F60" si="22">IF(E60="","",IF(E60="ja","Anforderung erfüllt","Anforderung nicht erfüllt"))</f>
        <v>Anforderung nicht erfüllt</v>
      </c>
      <c r="G60" s="385"/>
      <c r="H60" s="94" t="str">
        <f>H$26</f>
        <v>Vorabbewertung</v>
      </c>
      <c r="I60" s="83"/>
      <c r="J60" s="84"/>
      <c r="P60" s="227" t="s">
        <v>509</v>
      </c>
      <c r="Q60" s="219" t="str">
        <f>IF(AND(D60="",E60=""),"nicht bearbeitet",IF(OR(D60="",E60="",AND(F60="Anforderung nicht erfüllt",G60="")),"teilweise bearbeitet","bearbeitet"))</f>
        <v>teilweise bearbeitet</v>
      </c>
      <c r="S60" s="245" t="str">
        <f t="shared" si="9"/>
        <v/>
      </c>
      <c r="T60" s="249" t="str">
        <f>IF(S60&lt;&gt;"",CONCATENATE(S60," ",COUNTIF($S$1:S59,S60)+1),"")</f>
        <v/>
      </c>
      <c r="U60" s="246" t="str">
        <f t="shared" ref="U60:U61" si="23">IF(S60&lt;&gt;"",$P60,"")</f>
        <v/>
      </c>
      <c r="V60" s="248" t="str">
        <f t="shared" ref="V60:V61" si="24">IF(S60&lt;&gt;"",$J60,"")</f>
        <v/>
      </c>
      <c r="W60" s="245" t="str">
        <f t="shared" si="10"/>
        <v/>
      </c>
      <c r="X60" s="249" t="str">
        <f>IF(W60&lt;&gt;"",CONCATENATE(W60," ",COUNTIF(W$1:W59,W60)+1),"")</f>
        <v/>
      </c>
      <c r="Y60" s="246" t="str">
        <f t="shared" ref="Y60:Y61" si="25">IF(W60&lt;&gt;"",$P60,"")</f>
        <v/>
      </c>
      <c r="Z60" s="248" t="str">
        <f t="shared" ref="Z60:Z61" si="26">IF(W60&lt;&gt;"",$J60,"")</f>
        <v/>
      </c>
      <c r="AX60" s="335"/>
      <c r="AY60" s="335"/>
      <c r="AZ60" s="342"/>
      <c r="BA60" s="337"/>
    </row>
    <row r="61" spans="2:53" ht="66" customHeight="1" x14ac:dyDescent="0.25">
      <c r="B61" s="484"/>
      <c r="C61" s="485"/>
      <c r="D61" s="486"/>
      <c r="E61" s="487"/>
      <c r="F61" s="390"/>
      <c r="G61" s="385"/>
      <c r="H61" s="94" t="str">
        <f>H$27</f>
        <v>Auditbericht</v>
      </c>
      <c r="I61" s="83"/>
      <c r="J61" s="84"/>
      <c r="P61" s="227" t="s">
        <v>509</v>
      </c>
      <c r="Q61" s="219"/>
      <c r="S61" s="245" t="str">
        <f t="shared" si="9"/>
        <v/>
      </c>
      <c r="T61" s="249" t="str">
        <f>IF(S61&lt;&gt;"",CONCATENATE(S61," ",COUNTIF($S$1:S60,S61)+1),"")</f>
        <v/>
      </c>
      <c r="U61" s="246" t="str">
        <f t="shared" si="23"/>
        <v/>
      </c>
      <c r="V61" s="248" t="str">
        <f t="shared" si="24"/>
        <v/>
      </c>
      <c r="W61" s="245" t="str">
        <f t="shared" si="10"/>
        <v/>
      </c>
      <c r="X61" s="249" t="str">
        <f>IF(W61&lt;&gt;"",CONCATENATE(W61," ",COUNTIF(W$1:W60,W61)+1),"")</f>
        <v/>
      </c>
      <c r="Y61" s="246" t="str">
        <f t="shared" si="25"/>
        <v/>
      </c>
      <c r="Z61" s="248" t="str">
        <f t="shared" si="26"/>
        <v/>
      </c>
      <c r="AX61" s="335"/>
      <c r="AY61" s="335"/>
      <c r="AZ61" s="342"/>
      <c r="BA61" s="338"/>
    </row>
    <row r="62" spans="2:53" x14ac:dyDescent="0.25">
      <c r="F62" s="11"/>
      <c r="G62" s="46"/>
      <c r="S62" s="241"/>
      <c r="T62" s="242"/>
      <c r="U62" s="243"/>
      <c r="V62" s="244"/>
      <c r="W62" s="242"/>
      <c r="X62" s="242"/>
      <c r="Y62" s="243"/>
      <c r="Z62" s="244"/>
      <c r="AX62" s="335"/>
      <c r="AY62" s="335"/>
      <c r="AZ62" s="342"/>
      <c r="BA62" s="338"/>
    </row>
    <row r="63" spans="2:53" x14ac:dyDescent="0.25">
      <c r="S63" s="241"/>
      <c r="T63" s="242"/>
      <c r="U63" s="243"/>
      <c r="V63" s="244"/>
      <c r="W63" s="242"/>
      <c r="X63" s="242"/>
      <c r="Y63" s="243"/>
      <c r="Z63" s="244"/>
      <c r="AX63" s="335"/>
      <c r="AY63" s="339"/>
      <c r="AZ63" s="343"/>
      <c r="BA63" s="338"/>
    </row>
    <row r="64" spans="2:53" x14ac:dyDescent="0.25">
      <c r="C64" s="36" t="s">
        <v>68</v>
      </c>
      <c r="D64" s="74"/>
      <c r="E64" s="74"/>
      <c r="F64" s="74"/>
      <c r="G64" s="74" t="s">
        <v>75</v>
      </c>
      <c r="H64" s="74"/>
      <c r="I64" s="74"/>
      <c r="J64" s="352" t="s">
        <v>69</v>
      </c>
      <c r="K64" s="39"/>
      <c r="S64" s="241"/>
      <c r="T64" s="242"/>
      <c r="U64" s="243"/>
      <c r="V64" s="244"/>
      <c r="W64" s="242"/>
      <c r="X64" s="242"/>
      <c r="Y64" s="243"/>
      <c r="Z64" s="244"/>
      <c r="AX64" s="339"/>
      <c r="AY64" s="340"/>
      <c r="AZ64" s="344"/>
    </row>
    <row r="65" spans="11:26" x14ac:dyDescent="0.25">
      <c r="S65" s="241"/>
      <c r="T65" s="242"/>
      <c r="U65" s="243"/>
      <c r="V65" s="244"/>
      <c r="W65" s="242"/>
      <c r="X65" s="242"/>
      <c r="Y65" s="243"/>
      <c r="Z65" s="244"/>
    </row>
    <row r="66" spans="11:26" ht="15" hidden="1" customHeight="1" x14ac:dyDescent="0.45">
      <c r="S66" s="241"/>
      <c r="T66" s="242"/>
      <c r="U66" s="243"/>
      <c r="V66" s="244"/>
      <c r="W66" s="242"/>
      <c r="X66" s="242"/>
      <c r="Y66" s="243"/>
      <c r="Z66" s="244"/>
    </row>
    <row r="67" spans="11:26" ht="15" hidden="1" customHeight="1" x14ac:dyDescent="0.45">
      <c r="K67" s="4"/>
      <c r="S67" s="241"/>
      <c r="T67" s="242"/>
      <c r="U67" s="243"/>
      <c r="V67" s="244"/>
      <c r="W67" s="242"/>
      <c r="X67" s="242"/>
      <c r="Y67" s="243"/>
      <c r="Z67" s="244"/>
    </row>
    <row r="68" spans="11:26" ht="14.25" hidden="1" x14ac:dyDescent="0.45">
      <c r="S68" s="241"/>
      <c r="T68" s="242"/>
      <c r="U68" s="243"/>
      <c r="V68" s="244"/>
      <c r="W68" s="242"/>
      <c r="X68" s="242"/>
      <c r="Y68" s="243"/>
      <c r="Z68" s="244"/>
    </row>
    <row r="69" spans="11:26" ht="14.25" hidden="1" x14ac:dyDescent="0.45">
      <c r="S69" s="241"/>
      <c r="T69" s="242"/>
      <c r="U69" s="243"/>
      <c r="V69" s="244"/>
      <c r="W69" s="242"/>
      <c r="X69" s="242"/>
      <c r="Y69" s="243"/>
      <c r="Z69" s="244"/>
    </row>
    <row r="70" spans="11:26" ht="14.25" hidden="1" x14ac:dyDescent="0.45">
      <c r="S70" s="241"/>
      <c r="T70" s="242"/>
      <c r="U70" s="243"/>
      <c r="V70" s="244"/>
      <c r="W70" s="242"/>
      <c r="X70" s="242"/>
      <c r="Y70" s="243"/>
      <c r="Z70" s="244"/>
    </row>
    <row r="71" spans="11:26" ht="14.25" hidden="1" x14ac:dyDescent="0.45"/>
    <row r="72" spans="11:26" ht="14.25" hidden="1" x14ac:dyDescent="0.45"/>
    <row r="1048575" spans="40:54" hidden="1" x14ac:dyDescent="0.25">
      <c r="AN1048575" s="339"/>
      <c r="AO1048575" s="340"/>
      <c r="AP1048575" s="340"/>
      <c r="AQ1048575" s="340"/>
      <c r="AR1048575" s="340"/>
      <c r="AS1048575" s="340"/>
      <c r="AT1048575" s="340"/>
      <c r="AU1048575" s="340"/>
      <c r="AV1048575" s="340"/>
      <c r="AW1048575" s="340"/>
      <c r="AX1048575" s="340"/>
      <c r="AY1048575" s="340"/>
      <c r="AZ1048575" s="340"/>
      <c r="BA1048575" s="340"/>
      <c r="BB1048575" s="338"/>
    </row>
  </sheetData>
  <sheetProtection algorithmName="SHA-512" hashValue="7lcGPwHzVA9SPz5xmUwQ4bE8KI+amZ9+2L9M9E8/uIj0VscGpnYL9kWtGl2n4y4PCxgnChdrj2MLbQzYDbUB7g==" saltValue="TB5NYfh2GNYllwCDr6yQ2g==" spinCount="100000" sheet="1" selectLockedCells="1"/>
  <mergeCells count="118">
    <mergeCell ref="F54:F55"/>
    <mergeCell ref="S1:V1"/>
    <mergeCell ref="W1:Z1"/>
    <mergeCell ref="S2:U2"/>
    <mergeCell ref="Y2:Z2"/>
    <mergeCell ref="B42:B49"/>
    <mergeCell ref="G28:G29"/>
    <mergeCell ref="C32:C33"/>
    <mergeCell ref="C30:C31"/>
    <mergeCell ref="D26:D27"/>
    <mergeCell ref="C28:C29"/>
    <mergeCell ref="D28:D29"/>
    <mergeCell ref="D34:D35"/>
    <mergeCell ref="D30:D31"/>
    <mergeCell ref="G30:G31"/>
    <mergeCell ref="D32:D33"/>
    <mergeCell ref="G32:G33"/>
    <mergeCell ref="F30:F31"/>
    <mergeCell ref="E32:E33"/>
    <mergeCell ref="C26:C27"/>
    <mergeCell ref="E34:E35"/>
    <mergeCell ref="D36:D37"/>
    <mergeCell ref="F36:F37"/>
    <mergeCell ref="G48:G49"/>
    <mergeCell ref="G56:G57"/>
    <mergeCell ref="E54:E55"/>
    <mergeCell ref="G52:G53"/>
    <mergeCell ref="C58:C59"/>
    <mergeCell ref="C50:C51"/>
    <mergeCell ref="C48:C49"/>
    <mergeCell ref="C46:C47"/>
    <mergeCell ref="D23:G23"/>
    <mergeCell ref="G54:G55"/>
    <mergeCell ref="C52:C53"/>
    <mergeCell ref="D52:D53"/>
    <mergeCell ref="E52:E53"/>
    <mergeCell ref="F52:F53"/>
    <mergeCell ref="F38:F39"/>
    <mergeCell ref="F40:F41"/>
    <mergeCell ref="E28:E29"/>
    <mergeCell ref="F28:F29"/>
    <mergeCell ref="E40:E41"/>
    <mergeCell ref="E38:E39"/>
    <mergeCell ref="C56:C57"/>
    <mergeCell ref="D56:D57"/>
    <mergeCell ref="E56:E57"/>
    <mergeCell ref="C34:C35"/>
    <mergeCell ref="D42:D43"/>
    <mergeCell ref="D44:D45"/>
    <mergeCell ref="E44:E45"/>
    <mergeCell ref="E42:E43"/>
    <mergeCell ref="B52:B53"/>
    <mergeCell ref="D38:D39"/>
    <mergeCell ref="D40:D41"/>
    <mergeCell ref="F44:F45"/>
    <mergeCell ref="F32:F33"/>
    <mergeCell ref="F48:F49"/>
    <mergeCell ref="C38:C39"/>
    <mergeCell ref="H5:J5"/>
    <mergeCell ref="H10:J10"/>
    <mergeCell ref="H14:J14"/>
    <mergeCell ref="E26:E27"/>
    <mergeCell ref="F26:F27"/>
    <mergeCell ref="B30:B31"/>
    <mergeCell ref="B32:B33"/>
    <mergeCell ref="B34:B41"/>
    <mergeCell ref="C36:C37"/>
    <mergeCell ref="H23:J23"/>
    <mergeCell ref="H24:I25"/>
    <mergeCell ref="J24:J25"/>
    <mergeCell ref="B58:B59"/>
    <mergeCell ref="G26:G27"/>
    <mergeCell ref="G34:G35"/>
    <mergeCell ref="G36:G37"/>
    <mergeCell ref="G38:G39"/>
    <mergeCell ref="G40:G41"/>
    <mergeCell ref="G42:G43"/>
    <mergeCell ref="G44:G45"/>
    <mergeCell ref="G46:G47"/>
    <mergeCell ref="G58:G59"/>
    <mergeCell ref="B26:B27"/>
    <mergeCell ref="B28:B29"/>
    <mergeCell ref="C44:C45"/>
    <mergeCell ref="C42:C43"/>
    <mergeCell ref="C40:C41"/>
    <mergeCell ref="B50:B51"/>
    <mergeCell ref="E36:E37"/>
    <mergeCell ref="F42:F43"/>
    <mergeCell ref="B54:B55"/>
    <mergeCell ref="C54:C55"/>
    <mergeCell ref="D54:D55"/>
    <mergeCell ref="E30:E31"/>
    <mergeCell ref="F34:F35"/>
    <mergeCell ref="B56:B57"/>
    <mergeCell ref="B60:B61"/>
    <mergeCell ref="C60:C61"/>
    <mergeCell ref="D60:D61"/>
    <mergeCell ref="E60:E61"/>
    <mergeCell ref="F60:F61"/>
    <mergeCell ref="G60:G61"/>
    <mergeCell ref="B24:B25"/>
    <mergeCell ref="C24:C25"/>
    <mergeCell ref="D24:D25"/>
    <mergeCell ref="G24:G25"/>
    <mergeCell ref="E24:F24"/>
    <mergeCell ref="E58:E59"/>
    <mergeCell ref="F58:F59"/>
    <mergeCell ref="D46:D47"/>
    <mergeCell ref="D48:D49"/>
    <mergeCell ref="D50:D51"/>
    <mergeCell ref="D58:D59"/>
    <mergeCell ref="E46:E47"/>
    <mergeCell ref="F46:F47"/>
    <mergeCell ref="F56:F57"/>
    <mergeCell ref="G50:G51"/>
    <mergeCell ref="F50:F51"/>
    <mergeCell ref="E50:E51"/>
    <mergeCell ref="E48:E49"/>
  </mergeCells>
  <conditionalFormatting sqref="F26 F28">
    <cfRule type="expression" dxfId="38" priority="34">
      <formula>IF(F26="Anforderung nicht erfüllt",1,0)</formula>
    </cfRule>
  </conditionalFormatting>
  <conditionalFormatting sqref="F30 F32 F34 F36 F38 F40 F42 F44 F46 F48 F50">
    <cfRule type="expression" dxfId="37" priority="29">
      <formula>IF(F30="Anforderung nicht erfüllt",1,0)</formula>
    </cfRule>
  </conditionalFormatting>
  <conditionalFormatting sqref="F52 F54 F56 F58">
    <cfRule type="expression" dxfId="36" priority="27">
      <formula>IF(F52="Anforderung nicht erfüllt",1,0)</formula>
    </cfRule>
  </conditionalFormatting>
  <conditionalFormatting sqref="F60">
    <cfRule type="expression" dxfId="35" priority="22">
      <formula>IF(F60="Anforderung nicht erfüllt",1,0)</formula>
    </cfRule>
  </conditionalFormatting>
  <conditionalFormatting sqref="G26">
    <cfRule type="expression" dxfId="34" priority="30">
      <formula>IF(F26="Anforderung nicht erfüllt",1,0)</formula>
    </cfRule>
  </conditionalFormatting>
  <conditionalFormatting sqref="G52 G54 G56 G58">
    <cfRule type="expression" dxfId="33" priority="28">
      <formula>IF(F52="Anforderung nicht erfüllt",1,0)</formula>
    </cfRule>
  </conditionalFormatting>
  <conditionalFormatting sqref="G60">
    <cfRule type="expression" dxfId="32" priority="23">
      <formula>IF(F60="Anforderung nicht erfüllt",1,0)</formula>
    </cfRule>
  </conditionalFormatting>
  <conditionalFormatting sqref="G28:H28 G30 G32 G34 G36 G38 G40 G42 G44 G46 G48 G50">
    <cfRule type="expression" dxfId="31" priority="35">
      <formula>IF(F28="Anforderung nicht erfüllt",1,0)</formula>
    </cfRule>
  </conditionalFormatting>
  <conditionalFormatting sqref="H26:H61">
    <cfRule type="expression" dxfId="30" priority="25">
      <formula>IF(G26="Anforderung nicht erfüllt",1,0)</formula>
    </cfRule>
  </conditionalFormatting>
  <conditionalFormatting sqref="I26:I61">
    <cfRule type="containsBlanks" dxfId="29" priority="1">
      <formula>LEN(TRIM(I26))=0</formula>
    </cfRule>
  </conditionalFormatting>
  <conditionalFormatting sqref="J26:J61">
    <cfRule type="expression" dxfId="28" priority="32">
      <formula>IF(OR(I26="erfüllt",I26="",J26&lt;&gt;""),0,1)</formula>
    </cfRule>
  </conditionalFormatting>
  <dataValidations count="1">
    <dataValidation type="textLength" operator="lessThan" allowBlank="1" showInputMessage="1" showErrorMessage="1" sqref="J26:J61" xr:uid="{00000000-0002-0000-0500-000000000000}">
      <formula1>200</formula1>
    </dataValidation>
  </dataValidations>
  <hyperlinks>
    <hyperlink ref="C64" location="SV!A1" display="← Zurück " xr:uid="{00000000-0004-0000-0500-000000000000}"/>
    <hyperlink ref="G64" location="'Übersicht Bearbeitungsstand'!A1" display="zur Übersicht Bearbeitungsstand " xr:uid="{00000000-0004-0000-0500-000002000000}"/>
    <hyperlink ref="J64" location="'Fallzahlen Einrichtung'!A1" display="Weiter →" xr:uid="{2392AC58-C16F-47D7-9815-ABA9C914F9C8}"/>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versteckt!$A$2:$A$4</xm:f>
          </x14:formula1>
          <xm:sqref>E26:E56 E58:E59</xm:sqref>
        </x14:dataValidation>
        <x14:dataValidation type="list" allowBlank="1" showInputMessage="1" showErrorMessage="1" xr:uid="{00000000-0002-0000-0500-000002000000}">
          <x14:formula1>
            <xm:f>versteckt!$E$1:$E$3</xm:f>
          </x14:formula1>
          <xm:sqref>I26:I61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101"/>
  <sheetViews>
    <sheetView showGridLines="0" zoomScale="70" zoomScaleNormal="70" workbookViewId="0"/>
  </sheetViews>
  <sheetFormatPr baseColWidth="10" defaultColWidth="0" defaultRowHeight="15" customHeight="1" zeroHeight="1" x14ac:dyDescent="0.25"/>
  <cols>
    <col min="1" max="1" width="4.7109375" customWidth="1"/>
    <col min="2" max="2" width="4.28515625" customWidth="1"/>
    <col min="3" max="3" width="20.7109375" customWidth="1"/>
    <col min="4" max="4" width="30.7109375" customWidth="1"/>
    <col min="5" max="5" width="21.5703125" customWidth="1"/>
    <col min="6" max="6" width="14.85546875" customWidth="1"/>
    <col min="7" max="7" width="22.7109375" customWidth="1"/>
    <col min="8" max="8" width="36.7109375" customWidth="1"/>
    <col min="9" max="9" width="20.7109375" customWidth="1"/>
    <col min="10" max="10" width="44.7109375" customWidth="1"/>
    <col min="11" max="12" width="11.42578125" customWidth="1"/>
    <col min="13" max="15" width="11.42578125" hidden="1" customWidth="1"/>
    <col min="16" max="16" width="11.42578125" style="227" hidden="1" customWidth="1"/>
    <col min="17" max="17" width="14.85546875" style="255" hidden="1" customWidth="1"/>
    <col min="18" max="18" width="11.42578125" style="222" hidden="1" customWidth="1"/>
    <col min="19" max="19" width="11.42578125" style="245" hidden="1" customWidth="1"/>
    <col min="20" max="20" width="11.42578125" style="249" hidden="1" customWidth="1"/>
    <col min="21" max="21" width="11.42578125" style="246" hidden="1" customWidth="1"/>
    <col min="22" max="22" width="11.42578125" style="248" hidden="1" customWidth="1"/>
    <col min="23" max="23" width="11.42578125" style="249" hidden="1" customWidth="1"/>
    <col min="24" max="24" width="13.7109375" style="249" hidden="1" customWidth="1"/>
    <col min="25" max="25" width="11.42578125" style="246" hidden="1" customWidth="1"/>
    <col min="26" max="26" width="11.42578125" style="248" hidden="1" customWidth="1"/>
    <col min="27" max="27" width="11.42578125" style="222" hidden="1" customWidth="1"/>
    <col min="28" max="28" width="25.85546875" style="222" hidden="1" customWidth="1"/>
    <col min="29" max="30" width="11.42578125" style="222" hidden="1" customWidth="1"/>
    <col min="31" max="31" width="30.7109375" style="222" hidden="1" customWidth="1"/>
    <col min="32" max="33" width="11.42578125" style="222" hidden="1" customWidth="1"/>
    <col min="34" max="34" width="22" style="222" hidden="1" customWidth="1"/>
    <col min="35" max="36" width="11.42578125" style="222" hidden="1" customWidth="1"/>
    <col min="37" max="37" width="26.85546875" style="226" hidden="1" customWidth="1"/>
    <col min="38" max="16384" width="11.42578125" style="226" hidden="1"/>
  </cols>
  <sheetData>
    <row r="1" spans="1:39" ht="35.1" customHeight="1" x14ac:dyDescent="0.25">
      <c r="A1" s="38"/>
      <c r="B1" s="1"/>
      <c r="C1" s="1"/>
      <c r="D1" s="1"/>
      <c r="E1" s="1"/>
      <c r="F1" s="1"/>
      <c r="G1" s="1"/>
      <c r="H1" s="1"/>
      <c r="I1" s="1"/>
      <c r="J1" s="1"/>
      <c r="K1" s="1"/>
      <c r="L1" s="1"/>
      <c r="M1" s="1"/>
      <c r="N1" s="1"/>
      <c r="O1" s="1"/>
      <c r="P1" s="221" t="s">
        <v>288</v>
      </c>
      <c r="Q1" s="218" t="s">
        <v>236</v>
      </c>
      <c r="R1" s="218" t="s">
        <v>305</v>
      </c>
      <c r="S1" s="429" t="s">
        <v>266</v>
      </c>
      <c r="T1" s="430"/>
      <c r="U1" s="431"/>
      <c r="V1" s="432"/>
      <c r="W1" s="429" t="s">
        <v>267</v>
      </c>
      <c r="X1" s="430"/>
      <c r="Y1" s="431"/>
      <c r="Z1" s="432"/>
      <c r="AB1" s="223" t="s">
        <v>289</v>
      </c>
      <c r="AC1" s="224">
        <f>COUNTIF(S:S,"Hinweis")</f>
        <v>0</v>
      </c>
      <c r="AD1" s="224"/>
      <c r="AE1" s="223" t="s">
        <v>290</v>
      </c>
      <c r="AF1" s="224">
        <f>COUNTIF(S:S,"Abweichung")</f>
        <v>0</v>
      </c>
      <c r="AG1" s="225"/>
      <c r="AH1" s="223" t="s">
        <v>291</v>
      </c>
      <c r="AI1" s="224">
        <f>COUNTIF(W:W,"Hinweis")</f>
        <v>0</v>
      </c>
      <c r="AJ1" s="224"/>
      <c r="AK1" s="223" t="s">
        <v>292</v>
      </c>
      <c r="AL1" s="224">
        <f>COUNTIF(W:W,"Abweichung")</f>
        <v>0</v>
      </c>
      <c r="AM1" s="225"/>
    </row>
    <row r="2" spans="1:39" ht="15" customHeight="1" x14ac:dyDescent="0.45">
      <c r="A2" s="1"/>
      <c r="B2" s="1"/>
      <c r="C2" s="1"/>
      <c r="D2" s="1"/>
      <c r="E2" s="1"/>
      <c r="G2" s="1"/>
      <c r="H2" s="90"/>
      <c r="I2" s="97"/>
      <c r="J2" s="97"/>
      <c r="K2" s="1"/>
      <c r="L2" s="1"/>
      <c r="M2" s="1"/>
      <c r="N2" s="1"/>
      <c r="O2" s="1"/>
      <c r="Q2" s="219"/>
      <c r="S2" s="433" t="s">
        <v>270</v>
      </c>
      <c r="T2" s="434"/>
      <c r="U2" s="435"/>
      <c r="V2" s="228"/>
      <c r="W2" s="229" t="s">
        <v>270</v>
      </c>
      <c r="X2" s="230"/>
      <c r="Y2" s="435" t="s">
        <v>268</v>
      </c>
      <c r="Z2" s="436"/>
      <c r="AB2" s="231"/>
      <c r="AE2" s="231"/>
      <c r="AG2" s="232"/>
      <c r="AH2" s="231"/>
      <c r="AK2" s="231"/>
      <c r="AL2" s="222"/>
      <c r="AM2" s="232"/>
    </row>
    <row r="3" spans="1:39" ht="15" customHeight="1" x14ac:dyDescent="0.45">
      <c r="A3" s="1"/>
      <c r="B3" s="1"/>
      <c r="C3" s="1"/>
      <c r="D3" s="1"/>
      <c r="E3" s="1"/>
      <c r="G3" s="1"/>
      <c r="H3" s="90"/>
      <c r="I3" s="97"/>
      <c r="J3" s="97"/>
      <c r="K3" s="1"/>
      <c r="L3" s="1"/>
      <c r="M3" s="1"/>
      <c r="N3" s="1"/>
      <c r="O3" s="1"/>
      <c r="Q3" s="219"/>
      <c r="S3" s="233" t="s">
        <v>293</v>
      </c>
      <c r="T3" s="234" t="s">
        <v>294</v>
      </c>
      <c r="U3" s="235" t="s">
        <v>40</v>
      </c>
      <c r="V3" s="236" t="s">
        <v>269</v>
      </c>
      <c r="W3" s="233" t="s">
        <v>293</v>
      </c>
      <c r="X3" s="234" t="s">
        <v>294</v>
      </c>
      <c r="Y3" s="235" t="s">
        <v>40</v>
      </c>
      <c r="Z3" s="236" t="s">
        <v>269</v>
      </c>
      <c r="AB3" s="237" t="s">
        <v>294</v>
      </c>
      <c r="AC3" s="238" t="s">
        <v>40</v>
      </c>
      <c r="AD3" s="239" t="s">
        <v>269</v>
      </c>
      <c r="AE3" s="237" t="s">
        <v>294</v>
      </c>
      <c r="AF3" s="238" t="s">
        <v>40</v>
      </c>
      <c r="AG3" s="240" t="s">
        <v>269</v>
      </c>
      <c r="AH3" s="237" t="s">
        <v>294</v>
      </c>
      <c r="AI3" s="238" t="s">
        <v>40</v>
      </c>
      <c r="AJ3" s="239" t="s">
        <v>269</v>
      </c>
      <c r="AK3" s="237" t="s">
        <v>294</v>
      </c>
      <c r="AL3" s="238" t="s">
        <v>40</v>
      </c>
      <c r="AM3" s="240" t="s">
        <v>269</v>
      </c>
    </row>
    <row r="4" spans="1:39" ht="15" customHeight="1" x14ac:dyDescent="0.45">
      <c r="A4" s="1"/>
      <c r="B4" s="1"/>
      <c r="C4" s="1"/>
      <c r="D4" s="1"/>
      <c r="E4" s="1"/>
      <c r="G4" s="1"/>
      <c r="H4" s="91"/>
      <c r="I4" s="313" t="s">
        <v>231</v>
      </c>
      <c r="J4" s="313" t="s">
        <v>280</v>
      </c>
      <c r="Q4" s="219"/>
      <c r="S4" s="241"/>
      <c r="T4" s="242"/>
      <c r="U4" s="243"/>
      <c r="V4" s="244"/>
      <c r="W4" s="241"/>
      <c r="X4" s="242"/>
      <c r="Y4" s="243"/>
      <c r="Z4" s="244"/>
      <c r="AB4" s="245">
        <v>1</v>
      </c>
      <c r="AC4" s="246" t="str">
        <f t="shared" ref="AC4:AC13" si="0">IF($AB4&lt;=$AC$1,VLOOKUP(CONCATENATE("Hinweis ",$AB4),$T:$V,2,0),"")</f>
        <v/>
      </c>
      <c r="AD4" s="247" t="str">
        <f t="shared" ref="AD4:AD13" si="1">IF($AB4&lt;=$AC$1,VLOOKUP(CONCATENATE("Hinweis ",$AB4),$T:$V,3,0),"")</f>
        <v/>
      </c>
      <c r="AE4" s="245">
        <v>1</v>
      </c>
      <c r="AF4" s="246" t="str">
        <f t="shared" ref="AF4:AF13" si="2">IF($AE4&lt;=$AF$1,VLOOKUP(CONCATENATE("Abweichung ",$AE4),$T:$V,2,0),"")</f>
        <v/>
      </c>
      <c r="AG4" s="248" t="str">
        <f t="shared" ref="AG4:AG13" si="3">IF($AE4&lt;=$AF$1,VLOOKUP(CONCATENATE("Abweichung ",$AE4),$T:$V,3,0),"")</f>
        <v/>
      </c>
      <c r="AH4" s="245">
        <v>1</v>
      </c>
      <c r="AI4" s="246" t="str">
        <f t="shared" ref="AI4:AI13" si="4">IF($AH4&lt;=$AI$1,VLOOKUP(CONCATENATE("Hinweis ",$AH4),$X:$Z,2,0),"")</f>
        <v/>
      </c>
      <c r="AJ4" s="246" t="str">
        <f t="shared" ref="AJ4:AJ13" si="5">IF($AH4&lt;=$AI$1,VLOOKUP(CONCATENATE("Hinweis ",$AH4),$X:$Z,3,0),"")</f>
        <v/>
      </c>
      <c r="AK4" s="245">
        <v>1</v>
      </c>
      <c r="AL4" s="246" t="str">
        <f t="shared" ref="AL4:AL13" si="6">IF($AK4&lt;=$AL$1,VLOOKUP(CONCATENATE("Abweichung ",$AK4),$X:$Z,2,0),"")</f>
        <v/>
      </c>
      <c r="AM4" s="248" t="str">
        <f t="shared" ref="AM4:AM13" si="7">IF($AK4&lt;=$AL$1,VLOOKUP(CONCATENATE("Abweichung ",$AK4),$X:$Z,3,0),"")</f>
        <v/>
      </c>
    </row>
    <row r="5" spans="1:39" ht="15" customHeight="1" x14ac:dyDescent="0.45">
      <c r="A5" s="1"/>
      <c r="B5" s="1"/>
      <c r="C5" s="1"/>
      <c r="D5" s="1"/>
      <c r="E5" s="1"/>
      <c r="H5" s="50" t="s">
        <v>277</v>
      </c>
      <c r="I5" s="50"/>
      <c r="J5" s="50"/>
      <c r="Q5" s="219"/>
      <c r="S5" s="241"/>
      <c r="T5" s="242"/>
      <c r="U5" s="243"/>
      <c r="V5" s="244"/>
      <c r="W5" s="241"/>
      <c r="X5" s="242"/>
      <c r="Y5" s="243"/>
      <c r="Z5" s="244"/>
      <c r="AB5" s="245">
        <v>2</v>
      </c>
      <c r="AC5" s="246" t="str">
        <f t="shared" si="0"/>
        <v/>
      </c>
      <c r="AD5" s="247" t="str">
        <f t="shared" si="1"/>
        <v/>
      </c>
      <c r="AE5" s="245">
        <v>2</v>
      </c>
      <c r="AF5" s="246" t="str">
        <f t="shared" si="2"/>
        <v/>
      </c>
      <c r="AG5" s="248" t="str">
        <f t="shared" si="3"/>
        <v/>
      </c>
      <c r="AH5" s="245">
        <v>2</v>
      </c>
      <c r="AI5" s="246" t="str">
        <f t="shared" si="4"/>
        <v/>
      </c>
      <c r="AJ5" s="246" t="str">
        <f t="shared" si="5"/>
        <v/>
      </c>
      <c r="AK5" s="245">
        <v>2</v>
      </c>
      <c r="AL5" s="246" t="str">
        <f t="shared" si="6"/>
        <v/>
      </c>
      <c r="AM5" s="248" t="str">
        <f t="shared" si="7"/>
        <v/>
      </c>
    </row>
    <row r="6" spans="1:39" ht="15" customHeight="1" x14ac:dyDescent="0.45">
      <c r="A6" s="1"/>
      <c r="B6" s="1"/>
      <c r="C6" s="1"/>
      <c r="D6" s="1"/>
      <c r="E6" s="1"/>
      <c r="H6" s="58" t="s">
        <v>232</v>
      </c>
      <c r="I6" s="33">
        <f>COUNTIF(Q:Q,H6)+COUNTIF(R:R,H6)</f>
        <v>0</v>
      </c>
      <c r="J6" s="34">
        <f>I6/SUM($I$6:$I$8)</f>
        <v>0</v>
      </c>
      <c r="Q6" s="219"/>
      <c r="S6" s="241"/>
      <c r="T6" s="242"/>
      <c r="U6" s="243"/>
      <c r="V6" s="244"/>
      <c r="W6" s="241"/>
      <c r="X6" s="242"/>
      <c r="Y6" s="243"/>
      <c r="Z6" s="244"/>
      <c r="AB6" s="245">
        <v>3</v>
      </c>
      <c r="AC6" s="246" t="str">
        <f t="shared" si="0"/>
        <v/>
      </c>
      <c r="AD6" s="247" t="str">
        <f t="shared" si="1"/>
        <v/>
      </c>
      <c r="AE6" s="245">
        <v>3</v>
      </c>
      <c r="AF6" s="246" t="str">
        <f t="shared" si="2"/>
        <v/>
      </c>
      <c r="AG6" s="248" t="str">
        <f t="shared" si="3"/>
        <v/>
      </c>
      <c r="AH6" s="245">
        <v>3</v>
      </c>
      <c r="AI6" s="246" t="str">
        <f t="shared" si="4"/>
        <v/>
      </c>
      <c r="AJ6" s="246" t="str">
        <f t="shared" si="5"/>
        <v/>
      </c>
      <c r="AK6" s="245">
        <v>3</v>
      </c>
      <c r="AL6" s="246" t="str">
        <f t="shared" si="6"/>
        <v/>
      </c>
      <c r="AM6" s="248" t="str">
        <f t="shared" si="7"/>
        <v/>
      </c>
    </row>
    <row r="7" spans="1:39" ht="15" customHeight="1" x14ac:dyDescent="0.45">
      <c r="A7" s="1"/>
      <c r="B7" s="1"/>
      <c r="C7" s="1"/>
      <c r="D7" s="1"/>
      <c r="E7" s="1"/>
      <c r="H7" s="58" t="s">
        <v>233</v>
      </c>
      <c r="I7" s="33">
        <f>COUNTIF(Q:Q,H7)+COUNTIF(R:R,H7)</f>
        <v>19</v>
      </c>
      <c r="J7" s="34">
        <f>I7/SUM($I$6:$I$8)</f>
        <v>1</v>
      </c>
      <c r="Q7" s="219"/>
      <c r="S7" s="241"/>
      <c r="T7" s="242"/>
      <c r="U7" s="243"/>
      <c r="V7" s="244"/>
      <c r="W7" s="241"/>
      <c r="X7" s="242"/>
      <c r="Y7" s="243"/>
      <c r="Z7" s="244"/>
      <c r="AB7" s="245">
        <v>4</v>
      </c>
      <c r="AC7" s="246" t="str">
        <f t="shared" si="0"/>
        <v/>
      </c>
      <c r="AD7" s="247" t="str">
        <f t="shared" si="1"/>
        <v/>
      </c>
      <c r="AE7" s="245">
        <v>4</v>
      </c>
      <c r="AF7" s="246" t="str">
        <f t="shared" si="2"/>
        <v/>
      </c>
      <c r="AG7" s="248" t="str">
        <f t="shared" si="3"/>
        <v/>
      </c>
      <c r="AH7" s="245">
        <v>4</v>
      </c>
      <c r="AI7" s="246" t="str">
        <f t="shared" si="4"/>
        <v/>
      </c>
      <c r="AJ7" s="246" t="str">
        <f t="shared" si="5"/>
        <v/>
      </c>
      <c r="AK7" s="245">
        <v>4</v>
      </c>
      <c r="AL7" s="246" t="str">
        <f t="shared" si="6"/>
        <v/>
      </c>
      <c r="AM7" s="248" t="str">
        <f t="shared" si="7"/>
        <v/>
      </c>
    </row>
    <row r="8" spans="1:39" ht="15" customHeight="1" x14ac:dyDescent="0.45">
      <c r="A8" s="1"/>
      <c r="B8" s="1"/>
      <c r="C8" s="1"/>
      <c r="D8" s="1"/>
      <c r="E8" s="1"/>
      <c r="H8" s="58" t="s">
        <v>87</v>
      </c>
      <c r="I8" s="33">
        <f>COUNTIF(Q:Q,H8)+COUNTIF(R:R,H8)</f>
        <v>0</v>
      </c>
      <c r="J8" s="34">
        <f>I8/SUM($I$6:$I$8)</f>
        <v>0</v>
      </c>
      <c r="Q8" s="219"/>
      <c r="S8" s="241"/>
      <c r="T8" s="242"/>
      <c r="U8" s="243"/>
      <c r="V8" s="244"/>
      <c r="W8" s="241"/>
      <c r="X8" s="242"/>
      <c r="Y8" s="243"/>
      <c r="Z8" s="244"/>
      <c r="AB8" s="245">
        <v>5</v>
      </c>
      <c r="AC8" s="246" t="str">
        <f t="shared" si="0"/>
        <v/>
      </c>
      <c r="AD8" s="247" t="str">
        <f t="shared" si="1"/>
        <v/>
      </c>
      <c r="AE8" s="245">
        <v>5</v>
      </c>
      <c r="AF8" s="246" t="str">
        <f t="shared" si="2"/>
        <v/>
      </c>
      <c r="AG8" s="248" t="str">
        <f t="shared" si="3"/>
        <v/>
      </c>
      <c r="AH8" s="245">
        <v>5</v>
      </c>
      <c r="AI8" s="246" t="str">
        <f t="shared" si="4"/>
        <v/>
      </c>
      <c r="AJ8" s="246" t="str">
        <f t="shared" si="5"/>
        <v/>
      </c>
      <c r="AK8" s="245">
        <v>5</v>
      </c>
      <c r="AL8" s="246" t="str">
        <f t="shared" si="6"/>
        <v/>
      </c>
      <c r="AM8" s="248" t="str">
        <f t="shared" si="7"/>
        <v/>
      </c>
    </row>
    <row r="9" spans="1:39" ht="15" customHeight="1" x14ac:dyDescent="0.45">
      <c r="A9" s="1"/>
      <c r="B9" s="1"/>
      <c r="C9" s="1"/>
      <c r="D9" s="1"/>
      <c r="E9" s="1"/>
      <c r="H9" s="1"/>
      <c r="I9" s="1"/>
      <c r="J9" s="1"/>
      <c r="Q9" s="219"/>
      <c r="S9" s="241"/>
      <c r="T9" s="242"/>
      <c r="U9" s="243"/>
      <c r="V9" s="244"/>
      <c r="W9" s="241"/>
      <c r="X9" s="242"/>
      <c r="Y9" s="243"/>
      <c r="Z9" s="244"/>
      <c r="AB9" s="245">
        <v>6</v>
      </c>
      <c r="AC9" s="246" t="str">
        <f t="shared" si="0"/>
        <v/>
      </c>
      <c r="AD9" s="247" t="str">
        <f t="shared" si="1"/>
        <v/>
      </c>
      <c r="AE9" s="245">
        <v>6</v>
      </c>
      <c r="AF9" s="246" t="str">
        <f t="shared" si="2"/>
        <v/>
      </c>
      <c r="AG9" s="248" t="str">
        <f t="shared" si="3"/>
        <v/>
      </c>
      <c r="AH9" s="245">
        <v>6</v>
      </c>
      <c r="AI9" s="246" t="str">
        <f t="shared" si="4"/>
        <v/>
      </c>
      <c r="AJ9" s="246" t="str">
        <f t="shared" si="5"/>
        <v/>
      </c>
      <c r="AK9" s="245">
        <v>6</v>
      </c>
      <c r="AL9" s="246" t="str">
        <f t="shared" si="6"/>
        <v/>
      </c>
      <c r="AM9" s="248" t="str">
        <f t="shared" si="7"/>
        <v/>
      </c>
    </row>
    <row r="10" spans="1:39" ht="15" customHeight="1" x14ac:dyDescent="0.25">
      <c r="A10" s="1"/>
      <c r="B10" s="1"/>
      <c r="C10" s="1"/>
      <c r="D10" s="1"/>
      <c r="E10" s="1"/>
      <c r="H10" s="49" t="s">
        <v>246</v>
      </c>
      <c r="I10" s="50"/>
      <c r="J10" s="51"/>
      <c r="Q10" s="219"/>
      <c r="S10" s="241"/>
      <c r="T10" s="242"/>
      <c r="U10" s="243"/>
      <c r="V10" s="244"/>
      <c r="W10" s="241"/>
      <c r="X10" s="242"/>
      <c r="Y10" s="243"/>
      <c r="Z10" s="244"/>
      <c r="AB10" s="245">
        <v>7</v>
      </c>
      <c r="AC10" s="246" t="str">
        <f t="shared" si="0"/>
        <v/>
      </c>
      <c r="AD10" s="247" t="str">
        <f t="shared" si="1"/>
        <v/>
      </c>
      <c r="AE10" s="245">
        <v>7</v>
      </c>
      <c r="AF10" s="246" t="str">
        <f t="shared" si="2"/>
        <v/>
      </c>
      <c r="AG10" s="248" t="str">
        <f t="shared" si="3"/>
        <v/>
      </c>
      <c r="AH10" s="245">
        <v>7</v>
      </c>
      <c r="AI10" s="246" t="str">
        <f t="shared" si="4"/>
        <v/>
      </c>
      <c r="AJ10" s="246" t="str">
        <f t="shared" si="5"/>
        <v/>
      </c>
      <c r="AK10" s="245">
        <v>7</v>
      </c>
      <c r="AL10" s="246" t="str">
        <f t="shared" si="6"/>
        <v/>
      </c>
      <c r="AM10" s="248" t="str">
        <f t="shared" si="7"/>
        <v/>
      </c>
    </row>
    <row r="11" spans="1:39" ht="15" customHeight="1" x14ac:dyDescent="0.25">
      <c r="A11" s="1"/>
      <c r="B11" s="1"/>
      <c r="C11" s="1"/>
      <c r="D11" s="1"/>
      <c r="E11" s="1"/>
      <c r="H11" s="58" t="s">
        <v>234</v>
      </c>
      <c r="I11" s="33">
        <f>COUNTIF($F$24:$F$48,H11)</f>
        <v>0</v>
      </c>
      <c r="J11" s="34">
        <f>I11/4</f>
        <v>0</v>
      </c>
      <c r="Q11" s="219"/>
      <c r="S11" s="241"/>
      <c r="T11" s="242"/>
      <c r="U11" s="243"/>
      <c r="V11" s="244"/>
      <c r="W11" s="241"/>
      <c r="X11" s="242"/>
      <c r="Y11" s="243"/>
      <c r="Z11" s="244"/>
      <c r="AB11" s="245">
        <v>8</v>
      </c>
      <c r="AC11" s="246" t="str">
        <f t="shared" si="0"/>
        <v/>
      </c>
      <c r="AD11" s="247" t="str">
        <f t="shared" si="1"/>
        <v/>
      </c>
      <c r="AE11" s="245">
        <v>8</v>
      </c>
      <c r="AF11" s="246" t="str">
        <f t="shared" si="2"/>
        <v/>
      </c>
      <c r="AG11" s="248" t="str">
        <f t="shared" si="3"/>
        <v/>
      </c>
      <c r="AH11" s="245">
        <v>8</v>
      </c>
      <c r="AI11" s="246" t="str">
        <f t="shared" si="4"/>
        <v/>
      </c>
      <c r="AJ11" s="246" t="str">
        <f t="shared" si="5"/>
        <v/>
      </c>
      <c r="AK11" s="245">
        <v>8</v>
      </c>
      <c r="AL11" s="246" t="str">
        <f t="shared" si="6"/>
        <v/>
      </c>
      <c r="AM11" s="248" t="str">
        <f t="shared" si="7"/>
        <v/>
      </c>
    </row>
    <row r="12" spans="1:39" ht="15" customHeight="1" x14ac:dyDescent="0.3">
      <c r="A12" s="1"/>
      <c r="B12" s="5"/>
      <c r="C12" s="5"/>
      <c r="D12" s="1"/>
      <c r="E12" s="1"/>
      <c r="H12" s="58" t="s">
        <v>235</v>
      </c>
      <c r="I12" s="33">
        <f>COUNTIF($F$24:$F$48,H12)</f>
        <v>0</v>
      </c>
      <c r="J12" s="34">
        <f>I12/4</f>
        <v>0</v>
      </c>
      <c r="Q12" s="219"/>
      <c r="S12" s="241"/>
      <c r="T12" s="242"/>
      <c r="U12" s="243"/>
      <c r="V12" s="244"/>
      <c r="W12" s="241"/>
      <c r="X12" s="242"/>
      <c r="Y12" s="243"/>
      <c r="Z12" s="244"/>
      <c r="AB12" s="245">
        <v>9</v>
      </c>
      <c r="AC12" s="246" t="str">
        <f t="shared" si="0"/>
        <v/>
      </c>
      <c r="AD12" s="247" t="str">
        <f t="shared" si="1"/>
        <v/>
      </c>
      <c r="AE12" s="245">
        <v>9</v>
      </c>
      <c r="AF12" s="246" t="str">
        <f t="shared" si="2"/>
        <v/>
      </c>
      <c r="AG12" s="248" t="str">
        <f t="shared" si="3"/>
        <v/>
      </c>
      <c r="AH12" s="245">
        <v>9</v>
      </c>
      <c r="AI12" s="246" t="str">
        <f t="shared" si="4"/>
        <v/>
      </c>
      <c r="AJ12" s="246" t="str">
        <f t="shared" si="5"/>
        <v/>
      </c>
      <c r="AK12" s="245">
        <v>9</v>
      </c>
      <c r="AL12" s="246" t="str">
        <f t="shared" si="6"/>
        <v/>
      </c>
      <c r="AM12" s="248" t="str">
        <f t="shared" si="7"/>
        <v/>
      </c>
    </row>
    <row r="13" spans="1:39" ht="15" customHeight="1" x14ac:dyDescent="0.55000000000000004">
      <c r="A13" s="1"/>
      <c r="B13" s="5"/>
      <c r="C13" s="1"/>
      <c r="D13" s="1"/>
      <c r="E13" s="1"/>
      <c r="H13" s="1"/>
      <c r="I13" s="1"/>
      <c r="J13" s="30"/>
      <c r="Q13" s="219"/>
      <c r="S13" s="241"/>
      <c r="T13" s="242"/>
      <c r="U13" s="243"/>
      <c r="V13" s="244"/>
      <c r="W13" s="241"/>
      <c r="X13" s="242"/>
      <c r="Y13" s="243"/>
      <c r="Z13" s="244"/>
      <c r="AB13" s="245">
        <v>10</v>
      </c>
      <c r="AC13" s="246" t="str">
        <f t="shared" si="0"/>
        <v/>
      </c>
      <c r="AD13" s="247" t="str">
        <f t="shared" si="1"/>
        <v/>
      </c>
      <c r="AE13" s="245">
        <v>10</v>
      </c>
      <c r="AF13" s="246" t="str">
        <f t="shared" si="2"/>
        <v/>
      </c>
      <c r="AG13" s="248" t="str">
        <f t="shared" si="3"/>
        <v/>
      </c>
      <c r="AH13" s="245">
        <v>10</v>
      </c>
      <c r="AI13" s="246" t="str">
        <f t="shared" si="4"/>
        <v/>
      </c>
      <c r="AJ13" s="246" t="str">
        <f t="shared" si="5"/>
        <v/>
      </c>
      <c r="AK13" s="245">
        <v>10</v>
      </c>
      <c r="AL13" s="246" t="str">
        <f t="shared" si="6"/>
        <v/>
      </c>
      <c r="AM13" s="248" t="str">
        <f t="shared" si="7"/>
        <v/>
      </c>
    </row>
    <row r="14" spans="1:39" ht="15" customHeight="1" x14ac:dyDescent="0.55000000000000004">
      <c r="A14" s="1"/>
      <c r="B14" s="5"/>
      <c r="C14" s="1"/>
      <c r="D14" s="1"/>
      <c r="E14" s="1"/>
      <c r="G14" s="90"/>
      <c r="H14" s="49" t="s">
        <v>21</v>
      </c>
      <c r="I14" s="50"/>
      <c r="J14" s="51"/>
      <c r="Q14" s="219"/>
      <c r="S14" s="241"/>
      <c r="T14" s="242"/>
      <c r="U14" s="243"/>
      <c r="V14" s="244"/>
      <c r="W14" s="241"/>
      <c r="X14" s="242"/>
      <c r="Y14" s="243"/>
      <c r="Z14" s="244"/>
    </row>
    <row r="15" spans="1:39" ht="15" customHeight="1" x14ac:dyDescent="0.3">
      <c r="A15" s="1"/>
      <c r="B15" s="5"/>
      <c r="C15" s="1"/>
      <c r="D15" s="1"/>
      <c r="E15" s="1"/>
      <c r="G15" s="315" t="s">
        <v>281</v>
      </c>
      <c r="H15" s="58" t="s">
        <v>62</v>
      </c>
      <c r="I15" s="33">
        <f>COUNTIFS($H$24:$H$49,"Vorabbewertung",$I$24:$I$49,H15)</f>
        <v>0</v>
      </c>
      <c r="J15" s="34">
        <f t="shared" ref="J15:J20" si="8">I15/4</f>
        <v>0</v>
      </c>
      <c r="Q15" s="219"/>
      <c r="S15" s="241"/>
      <c r="T15" s="242"/>
      <c r="U15" s="243"/>
      <c r="V15" s="244"/>
      <c r="W15" s="241"/>
      <c r="X15" s="242"/>
      <c r="Y15" s="243"/>
      <c r="Z15" s="244"/>
    </row>
    <row r="16" spans="1:39" ht="15" customHeight="1" x14ac:dyDescent="0.55000000000000004">
      <c r="A16" s="1"/>
      <c r="B16" s="5"/>
      <c r="C16" s="1"/>
      <c r="D16" s="1"/>
      <c r="E16" s="1"/>
      <c r="G16" s="315"/>
      <c r="H16" s="58" t="s">
        <v>66</v>
      </c>
      <c r="I16" s="33">
        <f>COUNTIFS($H$24:$H$49,"Vorabbewertung",$I$24:$I$49,H16)</f>
        <v>0</v>
      </c>
      <c r="J16" s="34">
        <f t="shared" si="8"/>
        <v>0</v>
      </c>
      <c r="Q16" s="219"/>
      <c r="S16" s="241"/>
      <c r="T16" s="242"/>
      <c r="U16" s="243"/>
      <c r="V16" s="244"/>
      <c r="W16" s="241"/>
      <c r="X16" s="242"/>
      <c r="Y16" s="243"/>
      <c r="Z16" s="244"/>
    </row>
    <row r="17" spans="1:39" ht="15" customHeight="1" thickBot="1" x14ac:dyDescent="0.6">
      <c r="A17" s="1"/>
      <c r="B17" s="5"/>
      <c r="C17" s="5"/>
      <c r="D17" s="1"/>
      <c r="E17" s="1"/>
      <c r="G17" s="315"/>
      <c r="H17" s="75" t="s">
        <v>65</v>
      </c>
      <c r="I17" s="76">
        <f>COUNTIFS($H$24:$H$49,"Vorabbewertung",$I$24:$I$49,H17)</f>
        <v>0</v>
      </c>
      <c r="J17" s="77">
        <f t="shared" si="8"/>
        <v>0</v>
      </c>
      <c r="K17" s="1"/>
      <c r="Q17" s="219"/>
      <c r="S17" s="241"/>
      <c r="T17" s="242"/>
      <c r="U17" s="243"/>
      <c r="V17" s="244"/>
      <c r="W17" s="241"/>
      <c r="X17" s="242"/>
      <c r="Y17" s="243"/>
      <c r="Z17" s="244"/>
    </row>
    <row r="18" spans="1:39" ht="15" customHeight="1" x14ac:dyDescent="0.3">
      <c r="A18" s="1"/>
      <c r="B18" s="5"/>
      <c r="C18" s="5"/>
      <c r="D18" s="1"/>
      <c r="E18" s="1"/>
      <c r="G18" s="315" t="s">
        <v>282</v>
      </c>
      <c r="H18" s="114" t="s">
        <v>62</v>
      </c>
      <c r="I18" s="115">
        <f>COUNTIFS($H$24:$H$49,"Auditbericht",$I$24:$I$49,H18)</f>
        <v>0</v>
      </c>
      <c r="J18" s="116">
        <f t="shared" si="8"/>
        <v>0</v>
      </c>
      <c r="K18" s="1"/>
      <c r="Q18" s="219"/>
      <c r="S18" s="241"/>
      <c r="T18" s="242"/>
      <c r="U18" s="243"/>
      <c r="V18" s="244"/>
      <c r="W18" s="241"/>
      <c r="X18" s="242"/>
      <c r="Y18" s="243"/>
      <c r="Z18" s="244"/>
    </row>
    <row r="19" spans="1:39" ht="15" customHeight="1" x14ac:dyDescent="0.55000000000000004">
      <c r="A19" s="1"/>
      <c r="B19" s="5"/>
      <c r="C19" s="5"/>
      <c r="D19" s="1"/>
      <c r="E19" s="1"/>
      <c r="G19" s="89"/>
      <c r="H19" s="58" t="s">
        <v>66</v>
      </c>
      <c r="I19" s="33">
        <f>COUNTIFS($H$24:$H$49,"Auditbericht",$I$24:$I$49,H19)</f>
        <v>0</v>
      </c>
      <c r="J19" s="34">
        <f t="shared" si="8"/>
        <v>0</v>
      </c>
      <c r="K19" s="1"/>
      <c r="Q19" s="219"/>
      <c r="S19" s="241"/>
      <c r="T19" s="242"/>
      <c r="U19" s="243"/>
      <c r="V19" s="244"/>
      <c r="W19" s="241"/>
      <c r="X19" s="242"/>
      <c r="Y19" s="243"/>
      <c r="Z19" s="244"/>
    </row>
    <row r="20" spans="1:39" ht="15" customHeight="1" x14ac:dyDescent="0.55000000000000004">
      <c r="A20" s="1"/>
      <c r="B20" s="5"/>
      <c r="C20" s="5"/>
      <c r="D20" s="1"/>
      <c r="E20" s="1"/>
      <c r="G20" s="78"/>
      <c r="H20" s="58" t="s">
        <v>65</v>
      </c>
      <c r="I20" s="33">
        <f>COUNTIFS($H$24:$H$49,"Auditbericht",$I$24:$I$49,H20)</f>
        <v>0</v>
      </c>
      <c r="J20" s="34">
        <f t="shared" si="8"/>
        <v>0</v>
      </c>
      <c r="K20" s="1"/>
      <c r="Q20" s="219"/>
      <c r="S20" s="241"/>
      <c r="T20" s="242"/>
      <c r="U20" s="243"/>
      <c r="V20" s="244"/>
      <c r="W20" s="241"/>
      <c r="X20" s="242"/>
      <c r="Y20" s="243"/>
      <c r="Z20" s="244"/>
    </row>
    <row r="21" spans="1:39" ht="18.75" x14ac:dyDescent="0.3">
      <c r="A21" s="1"/>
      <c r="B21" s="5" t="s">
        <v>219</v>
      </c>
      <c r="C21" s="5"/>
      <c r="D21" s="1"/>
      <c r="E21" s="521"/>
      <c r="F21" s="521"/>
      <c r="G21" s="521"/>
      <c r="H21" s="67"/>
      <c r="I21" s="20"/>
      <c r="J21" s="68"/>
      <c r="K21" s="1"/>
      <c r="Q21" s="219"/>
      <c r="S21" s="241"/>
      <c r="T21" s="242"/>
      <c r="U21" s="243"/>
      <c r="V21" s="244"/>
      <c r="W21" s="241"/>
      <c r="X21" s="242"/>
      <c r="Y21" s="243"/>
      <c r="Z21" s="244"/>
    </row>
    <row r="22" spans="1:39" ht="30" customHeight="1" x14ac:dyDescent="0.55000000000000004">
      <c r="A22" s="1"/>
      <c r="B22" s="522"/>
      <c r="C22" s="522"/>
      <c r="D22" s="522"/>
      <c r="E22" s="523" t="s">
        <v>284</v>
      </c>
      <c r="F22" s="523"/>
      <c r="G22" s="523"/>
      <c r="H22" s="523" t="s">
        <v>344</v>
      </c>
      <c r="I22" s="523"/>
      <c r="J22" s="523"/>
      <c r="K22" s="1"/>
      <c r="Q22" s="219"/>
      <c r="S22" s="241"/>
      <c r="T22" s="242"/>
      <c r="U22" s="243"/>
      <c r="V22" s="244"/>
      <c r="W22" s="241"/>
      <c r="X22" s="242"/>
      <c r="Y22" s="243"/>
      <c r="Z22" s="244"/>
    </row>
    <row r="23" spans="1:39" ht="33" customHeight="1" x14ac:dyDescent="0.25">
      <c r="A23" s="1"/>
      <c r="B23" s="513" t="s">
        <v>103</v>
      </c>
      <c r="C23" s="514"/>
      <c r="D23" s="514"/>
      <c r="E23" s="395" t="s">
        <v>19</v>
      </c>
      <c r="F23" s="396"/>
      <c r="G23" s="200" t="s">
        <v>18</v>
      </c>
      <c r="H23" s="515" t="s">
        <v>265</v>
      </c>
      <c r="I23" s="420"/>
      <c r="J23" s="85" t="s">
        <v>22</v>
      </c>
      <c r="K23" s="13"/>
      <c r="L23" s="1"/>
      <c r="M23" s="1"/>
      <c r="N23" s="1"/>
      <c r="O23" s="1"/>
      <c r="Q23" s="219"/>
      <c r="S23" s="241"/>
      <c r="T23" s="242"/>
      <c r="U23" s="243"/>
      <c r="V23" s="244"/>
      <c r="W23" s="241"/>
      <c r="X23" s="242"/>
      <c r="Y23" s="243"/>
      <c r="Z23" s="244"/>
    </row>
    <row r="24" spans="1:39" ht="66" customHeight="1" thickBot="1" x14ac:dyDescent="0.3">
      <c r="A24" s="1"/>
      <c r="B24" s="516" t="s">
        <v>374</v>
      </c>
      <c r="C24" s="517"/>
      <c r="D24" s="519">
        <v>440</v>
      </c>
      <c r="E24" s="512" t="str">
        <f>IF(OR(E27="",E33="",E39="",E45=""),"",E27+E33+E39+E45)</f>
        <v/>
      </c>
      <c r="F24" s="390" t="str">
        <f>IF(ISNUMBER(D24),IF(E24&lt;&gt;"",IF(E24&gt;=D24,"Anforderung erfüllt","Anforderung nicht erfüllt"),"Bitte Eingriffszahlen unten vollständig ausfüllen"),"")</f>
        <v>Bitte Eingriffszahlen unten vollständig ausfüllen</v>
      </c>
      <c r="G24" s="449"/>
      <c r="H24" s="117" t="s">
        <v>266</v>
      </c>
      <c r="I24" s="83"/>
      <c r="J24" s="84"/>
      <c r="K24" s="66"/>
      <c r="L24" s="1"/>
      <c r="M24" s="1"/>
      <c r="N24" s="1"/>
      <c r="O24" s="1"/>
      <c r="P24" s="227" t="s">
        <v>20</v>
      </c>
      <c r="Q24" s="219" t="str">
        <f>IF(OR(AND(F24="Anforderung nicht erfüllt",G24=""),E24=""),"nicht bearbeitet","bearbeitet")</f>
        <v>nicht bearbeitet</v>
      </c>
      <c r="S24" s="245" t="str">
        <f t="shared" ref="S24:S46" si="9">IF(AND($H24="Vorabbewertung",$I24="Hinweis"),"Hinweis",IF(AND($H24="Vorabbewertung",$I24="Abweichung"),"Abweichung",""))</f>
        <v/>
      </c>
      <c r="T24" s="249" t="str">
        <f>IF(S24&lt;&gt;"",CONCATENATE(S24," ",COUNTIF($S$1:S23,S24)+1),"")</f>
        <v/>
      </c>
      <c r="U24" s="246" t="str">
        <f>IF(S24&lt;&gt;"",$P24,"")</f>
        <v/>
      </c>
      <c r="V24" s="248" t="str">
        <f>IF(S24&lt;&gt;"",$J24,"")</f>
        <v/>
      </c>
      <c r="W24" s="245" t="str">
        <f t="shared" ref="W24:W46" si="10">IF(AND($H24="Auditbericht",$I24="Hinweis"),"Hinweis",IF(AND($H24="Auditbericht",$I24="Abweichung"),"Abweichung",""))</f>
        <v/>
      </c>
      <c r="X24" s="249" t="str">
        <f>IF(W24&lt;&gt;"",CONCATENATE(W24," ",COUNTIF(W$1:W23,W24)+1),"")</f>
        <v/>
      </c>
      <c r="Y24" s="246" t="str">
        <f>IF(W24&lt;&gt;"",$P24,"")</f>
        <v/>
      </c>
      <c r="Z24" s="248" t="str">
        <f>IF(W24&lt;&gt;"",$J24,"")</f>
        <v/>
      </c>
    </row>
    <row r="25" spans="1:39" ht="66" customHeight="1" thickTop="1" thickBot="1" x14ac:dyDescent="0.3">
      <c r="A25" s="1"/>
      <c r="B25" s="518"/>
      <c r="C25" s="517"/>
      <c r="D25" s="520"/>
      <c r="E25" s="512"/>
      <c r="F25" s="390"/>
      <c r="G25" s="449"/>
      <c r="H25" s="117" t="s">
        <v>267</v>
      </c>
      <c r="I25" s="83"/>
      <c r="J25" s="84"/>
      <c r="K25" s="66"/>
      <c r="L25" s="1"/>
      <c r="M25" s="65"/>
      <c r="N25" s="1"/>
      <c r="O25" s="1"/>
      <c r="P25" s="227" t="s">
        <v>20</v>
      </c>
      <c r="Q25" s="219"/>
      <c r="S25" s="245" t="str">
        <f t="shared" si="9"/>
        <v/>
      </c>
      <c r="T25" s="249" t="str">
        <f>IF(S25&lt;&gt;"",CONCATENATE(S25," ",COUNTIF($S$1:S24,S25)+1),"")</f>
        <v/>
      </c>
      <c r="U25" s="246" t="str">
        <f t="shared" ref="U25" si="11">IF(S25&lt;&gt;"",$P25,"")</f>
        <v/>
      </c>
      <c r="V25" s="248" t="str">
        <f t="shared" ref="V25" si="12">IF(S25&lt;&gt;"",$J25,"")</f>
        <v/>
      </c>
      <c r="W25" s="245" t="str">
        <f t="shared" si="10"/>
        <v/>
      </c>
      <c r="X25" s="249" t="str">
        <f>IF(W25&lt;&gt;"",CONCATENATE(W25," ",COUNTIF(W$1:W24,W25)+1),"")</f>
        <v/>
      </c>
      <c r="Y25" s="246" t="str">
        <f t="shared" ref="Y25" si="13">IF(W25&lt;&gt;"",$P25,"")</f>
        <v/>
      </c>
      <c r="Z25" s="248" t="str">
        <f t="shared" ref="Z25" si="14">IF(W25&lt;&gt;"",$J25,"")</f>
        <v/>
      </c>
    </row>
    <row r="26" spans="1:39" ht="20.100000000000001" customHeight="1" thickTop="1" x14ac:dyDescent="0.45">
      <c r="A26" s="1"/>
      <c r="C26" s="54"/>
      <c r="D26" s="161"/>
      <c r="E26" s="120"/>
      <c r="F26" s="131"/>
      <c r="G26" s="162"/>
      <c r="H26" s="163"/>
      <c r="I26" s="25"/>
      <c r="J26" s="48"/>
      <c r="K26" s="1"/>
      <c r="L26" s="1"/>
      <c r="M26" s="1"/>
      <c r="N26" s="1"/>
      <c r="O26" s="1"/>
      <c r="P26" s="250"/>
      <c r="Q26" s="220"/>
      <c r="R26" s="251"/>
      <c r="S26" s="252"/>
      <c r="T26" s="253"/>
      <c r="U26" s="250"/>
      <c r="V26" s="254"/>
      <c r="W26" s="252"/>
      <c r="X26" s="253"/>
      <c r="Y26" s="250"/>
      <c r="Z26" s="254"/>
    </row>
    <row r="27" spans="1:39" s="222" customFormat="1" ht="66" customHeight="1" x14ac:dyDescent="0.25">
      <c r="A27" s="1"/>
      <c r="B27" s="392" t="s">
        <v>221</v>
      </c>
      <c r="C27" s="367"/>
      <c r="D27" s="507">
        <v>60</v>
      </c>
      <c r="E27" s="512" t="str">
        <f>IF(COUNTBLANK(E29:E32)&gt;=1,"",SUM(E29:E32))</f>
        <v/>
      </c>
      <c r="F27" s="390" t="str">
        <f>IF(ISNUMBER(D27),IF(E27&lt;&gt;"",IF(E27&gt;=D27,"Anforderung erfüllt","Anforderung nicht erfüllt"),"Bitte Eingriffszahlen unten vollständig ausfüllen"),"")</f>
        <v>Bitte Eingriffszahlen unten vollständig ausfüllen</v>
      </c>
      <c r="G27" s="449"/>
      <c r="H27" s="117" t="s">
        <v>266</v>
      </c>
      <c r="I27" s="83"/>
      <c r="J27" s="84"/>
      <c r="K27" s="66"/>
      <c r="L27" s="1"/>
      <c r="M27" s="1"/>
      <c r="N27" s="1"/>
      <c r="O27" s="1"/>
      <c r="P27" s="262" t="s">
        <v>422</v>
      </c>
      <c r="Q27" s="219" t="str">
        <f t="shared" ref="Q27" si="15">IF(OR(AND(F27="Anforderung nicht erfüllt",G27=""),E27=""),"nicht bearbeitet","bearbeitet")</f>
        <v>nicht bearbeitet</v>
      </c>
      <c r="R27" s="251"/>
      <c r="S27" s="245" t="str">
        <f t="shared" si="9"/>
        <v/>
      </c>
      <c r="T27" s="249" t="str">
        <f>IF(S27&lt;&gt;"",CONCATENATE(S27," ",COUNTIF($S$1:S26,S27)+1),"")</f>
        <v/>
      </c>
      <c r="U27" s="246" t="str">
        <f>IF(S27&lt;&gt;"",$P27,"")</f>
        <v/>
      </c>
      <c r="V27" s="248" t="str">
        <f>IF(S27&lt;&gt;"",$J27,"")</f>
        <v/>
      </c>
      <c r="W27" s="245" t="str">
        <f t="shared" si="10"/>
        <v/>
      </c>
      <c r="X27" s="249" t="str">
        <f>IF(W27&lt;&gt;"",CONCATENATE(W27," ",COUNTIF(W$1:W26,W27)+1),"")</f>
        <v/>
      </c>
      <c r="Y27" s="246" t="str">
        <f>IF(W27&lt;&gt;"",$P27,"")</f>
        <v/>
      </c>
      <c r="Z27" s="248" t="str">
        <f>IF(W27&lt;&gt;"",$J27,"")</f>
        <v/>
      </c>
      <c r="AK27" s="226"/>
      <c r="AL27" s="226"/>
      <c r="AM27" s="226"/>
    </row>
    <row r="28" spans="1:39" s="222" customFormat="1" ht="66" customHeight="1" x14ac:dyDescent="0.25">
      <c r="A28" s="1"/>
      <c r="B28" s="392"/>
      <c r="C28" s="367"/>
      <c r="D28" s="508"/>
      <c r="E28" s="512"/>
      <c r="F28" s="390"/>
      <c r="G28" s="449"/>
      <c r="H28" s="117" t="s">
        <v>267</v>
      </c>
      <c r="I28" s="83"/>
      <c r="J28" s="84"/>
      <c r="K28" s="66"/>
      <c r="L28" s="1"/>
      <c r="M28" s="1"/>
      <c r="N28" s="1"/>
      <c r="O28" s="1"/>
      <c r="P28" s="262" t="s">
        <v>422</v>
      </c>
      <c r="Q28" s="219"/>
      <c r="R28" s="251"/>
      <c r="S28" s="245" t="str">
        <f t="shared" si="9"/>
        <v/>
      </c>
      <c r="T28" s="249" t="str">
        <f>IF(S28&lt;&gt;"",CONCATENATE(S28," ",COUNTIF($S$1:S27,S28)+1),"")</f>
        <v/>
      </c>
      <c r="U28" s="246" t="str">
        <f t="shared" ref="U28" si="16">IF(S28&lt;&gt;"",$P28,"")</f>
        <v/>
      </c>
      <c r="V28" s="248" t="str">
        <f t="shared" ref="V28" si="17">IF(S28&lt;&gt;"",$J28,"")</f>
        <v/>
      </c>
      <c r="W28" s="245" t="str">
        <f t="shared" si="10"/>
        <v/>
      </c>
      <c r="X28" s="249" t="str">
        <f>IF(W28&lt;&gt;"",CONCATENATE(W28," ",COUNTIF(W$1:W27,W28)+1),"")</f>
        <v/>
      </c>
      <c r="Y28" s="246" t="str">
        <f t="shared" ref="Y28" si="18">IF(W28&lt;&gt;"",$P28,"")</f>
        <v/>
      </c>
      <c r="Z28" s="248" t="str">
        <f t="shared" ref="Z28" si="19">IF(W28&lt;&gt;"",$J28,"")</f>
        <v/>
      </c>
      <c r="AK28" s="226"/>
      <c r="AL28" s="226"/>
      <c r="AM28" s="226"/>
    </row>
    <row r="29" spans="1:39" s="222" customFormat="1" ht="33" customHeight="1" x14ac:dyDescent="0.25">
      <c r="A29" s="1"/>
      <c r="B29" s="504" t="s">
        <v>518</v>
      </c>
      <c r="C29" s="505"/>
      <c r="D29" s="282" t="s">
        <v>453</v>
      </c>
      <c r="E29" s="261"/>
      <c r="F29" s="289"/>
      <c r="G29" s="306"/>
      <c r="H29" s="304"/>
      <c r="I29" s="298"/>
      <c r="J29" s="305"/>
      <c r="K29" s="66"/>
      <c r="L29" s="1"/>
      <c r="M29" s="1"/>
      <c r="N29" s="1"/>
      <c r="O29" s="1"/>
      <c r="P29" s="291"/>
      <c r="Q29" s="348" t="str">
        <f>IF(E29="","nicht bearbeitet","bearbeitet")</f>
        <v>nicht bearbeitet</v>
      </c>
      <c r="R29" s="292"/>
      <c r="S29" s="293"/>
      <c r="T29" s="294"/>
      <c r="U29" s="295"/>
      <c r="V29" s="296"/>
      <c r="W29" s="293"/>
      <c r="X29" s="294"/>
      <c r="Y29" s="295"/>
      <c r="Z29" s="296"/>
      <c r="AK29" s="226"/>
      <c r="AL29" s="226"/>
      <c r="AM29" s="226"/>
    </row>
    <row r="30" spans="1:39" s="222" customFormat="1" ht="33" customHeight="1" x14ac:dyDescent="0.25">
      <c r="A30" s="1"/>
      <c r="B30" s="504" t="s">
        <v>519</v>
      </c>
      <c r="C30" s="505"/>
      <c r="D30" s="282" t="s">
        <v>453</v>
      </c>
      <c r="E30" s="261"/>
      <c r="F30" s="289"/>
      <c r="G30" s="306"/>
      <c r="H30" s="304"/>
      <c r="I30" s="298"/>
      <c r="J30" s="305"/>
      <c r="K30" s="66"/>
      <c r="L30" s="1"/>
      <c r="M30" s="1"/>
      <c r="N30" s="1"/>
      <c r="O30" s="1"/>
      <c r="P30" s="291"/>
      <c r="Q30" s="348" t="str">
        <f>IF(E30="","nicht bearbeitet","bearbeitet")</f>
        <v>nicht bearbeitet</v>
      </c>
      <c r="R30" s="292"/>
      <c r="S30" s="293"/>
      <c r="T30" s="294"/>
      <c r="U30" s="295"/>
      <c r="V30" s="296"/>
      <c r="W30" s="293"/>
      <c r="X30" s="294"/>
      <c r="Y30" s="295"/>
      <c r="Z30" s="296"/>
      <c r="AK30" s="226"/>
      <c r="AL30" s="226"/>
      <c r="AM30" s="226"/>
    </row>
    <row r="31" spans="1:39" s="222" customFormat="1" ht="33" customHeight="1" x14ac:dyDescent="0.25">
      <c r="A31" s="1"/>
      <c r="B31" s="504" t="s">
        <v>520</v>
      </c>
      <c r="C31" s="505"/>
      <c r="D31" s="282" t="s">
        <v>453</v>
      </c>
      <c r="E31" s="261"/>
      <c r="F31" s="289"/>
      <c r="G31" s="306"/>
      <c r="H31" s="304"/>
      <c r="I31" s="298"/>
      <c r="J31" s="305"/>
      <c r="K31" s="66"/>
      <c r="L31" s="1"/>
      <c r="M31" s="1"/>
      <c r="N31" s="1"/>
      <c r="O31" s="1"/>
      <c r="P31" s="291"/>
      <c r="Q31" s="348" t="str">
        <f>IF(E31="","nicht bearbeitet","bearbeitet")</f>
        <v>nicht bearbeitet</v>
      </c>
      <c r="R31" s="292"/>
      <c r="S31" s="293"/>
      <c r="T31" s="294"/>
      <c r="U31" s="295"/>
      <c r="V31" s="296"/>
      <c r="W31" s="293"/>
      <c r="X31" s="294"/>
      <c r="Y31" s="295"/>
      <c r="Z31" s="296"/>
      <c r="AK31" s="226"/>
      <c r="AL31" s="226"/>
      <c r="AM31" s="226"/>
    </row>
    <row r="32" spans="1:39" s="222" customFormat="1" ht="33" customHeight="1" x14ac:dyDescent="0.25">
      <c r="A32" s="1"/>
      <c r="B32" s="504" t="s">
        <v>521</v>
      </c>
      <c r="C32" s="505"/>
      <c r="D32" s="282" t="s">
        <v>453</v>
      </c>
      <c r="E32" s="261"/>
      <c r="F32" s="289"/>
      <c r="G32" s="306"/>
      <c r="H32" s="304"/>
      <c r="I32" s="298"/>
      <c r="J32" s="305"/>
      <c r="K32" s="66"/>
      <c r="L32" s="1"/>
      <c r="M32" s="1"/>
      <c r="N32" s="1"/>
      <c r="O32" s="1"/>
      <c r="P32" s="291"/>
      <c r="Q32" s="348" t="str">
        <f>IF(E32="","nicht bearbeitet","bearbeitet")</f>
        <v>nicht bearbeitet</v>
      </c>
      <c r="R32" s="292"/>
      <c r="S32" s="293"/>
      <c r="T32" s="294"/>
      <c r="U32" s="295"/>
      <c r="V32" s="296"/>
      <c r="W32" s="293"/>
      <c r="X32" s="294"/>
      <c r="Y32" s="295"/>
      <c r="Z32" s="296"/>
      <c r="AK32" s="226"/>
      <c r="AL32" s="226"/>
      <c r="AM32" s="226"/>
    </row>
    <row r="33" spans="1:39" s="222" customFormat="1" ht="66" customHeight="1" x14ac:dyDescent="0.25">
      <c r="A33" s="1"/>
      <c r="B33" s="392" t="s">
        <v>222</v>
      </c>
      <c r="C33" s="367"/>
      <c r="D33" s="507">
        <v>100</v>
      </c>
      <c r="E33" s="512" t="str">
        <f>IF(COUNTBLANK(E35:E38)&gt;=1,"",SUM(E35:E38))</f>
        <v/>
      </c>
      <c r="F33" s="390" t="str">
        <f>IF(ISNUMBER(D33),IF(E33&lt;&gt;"",IF(E33&gt;=D33,"Anforderung erfüllt","Anforderung nicht erfüllt"),"Bitte Eingriffszahlen unten vollständig ausfüllen"),"")</f>
        <v>Bitte Eingriffszahlen unten vollständig ausfüllen</v>
      </c>
      <c r="G33" s="449"/>
      <c r="H33" s="117" t="s">
        <v>266</v>
      </c>
      <c r="I33" s="83"/>
      <c r="J33" s="84"/>
      <c r="K33" s="66"/>
      <c r="L33" s="1"/>
      <c r="M33" s="1"/>
      <c r="N33" s="1"/>
      <c r="O33" s="1"/>
      <c r="P33" s="262" t="s">
        <v>428</v>
      </c>
      <c r="Q33" s="219" t="str">
        <f t="shared" ref="Q33" si="20">IF(OR(AND(F33="Anforderung nicht erfüllt",G33=""),E33=""),"nicht bearbeitet","bearbeitet")</f>
        <v>nicht bearbeitet</v>
      </c>
      <c r="R33" s="251"/>
      <c r="S33" s="245" t="str">
        <f t="shared" si="9"/>
        <v/>
      </c>
      <c r="T33" s="249" t="str">
        <f>IF(S33&lt;&gt;"",CONCATENATE(S33," ",COUNTIF($S$1:S32,S33)+1),"")</f>
        <v/>
      </c>
      <c r="U33" s="246" t="str">
        <f>IF(S33&lt;&gt;"",$P33,"")</f>
        <v/>
      </c>
      <c r="V33" s="248" t="str">
        <f>IF(S33&lt;&gt;"",$J33,"")</f>
        <v/>
      </c>
      <c r="W33" s="245" t="str">
        <f t="shared" si="10"/>
        <v/>
      </c>
      <c r="X33" s="249" t="str">
        <f>IF(W33&lt;&gt;"",CONCATENATE(W33," ",COUNTIF(W$1:W32,W33)+1),"")</f>
        <v/>
      </c>
      <c r="Y33" s="246" t="str">
        <f>IF(W33&lt;&gt;"",$P33,"")</f>
        <v/>
      </c>
      <c r="Z33" s="248" t="str">
        <f>IF(W33&lt;&gt;"",$J33,"")</f>
        <v/>
      </c>
      <c r="AK33" s="226"/>
      <c r="AL33" s="226"/>
      <c r="AM33" s="226"/>
    </row>
    <row r="34" spans="1:39" s="222" customFormat="1" ht="66" customHeight="1" x14ac:dyDescent="0.25">
      <c r="A34" s="1"/>
      <c r="B34" s="392"/>
      <c r="C34" s="367"/>
      <c r="D34" s="508"/>
      <c r="E34" s="512"/>
      <c r="F34" s="390"/>
      <c r="G34" s="449"/>
      <c r="H34" s="117" t="s">
        <v>267</v>
      </c>
      <c r="I34" s="83"/>
      <c r="J34" s="84"/>
      <c r="K34" s="66"/>
      <c r="L34" s="1"/>
      <c r="M34" s="1"/>
      <c r="N34" s="1"/>
      <c r="O34" s="1"/>
      <c r="P34" s="262" t="s">
        <v>428</v>
      </c>
      <c r="Q34" s="219"/>
      <c r="R34" s="251"/>
      <c r="S34" s="245" t="str">
        <f t="shared" si="9"/>
        <v/>
      </c>
      <c r="T34" s="249" t="str">
        <f>IF(S34&lt;&gt;"",CONCATENATE(S34," ",COUNTIF($S$1:S33,S34)+1),"")</f>
        <v/>
      </c>
      <c r="U34" s="246" t="str">
        <f t="shared" ref="U34" si="21">IF(S34&lt;&gt;"",$P34,"")</f>
        <v/>
      </c>
      <c r="V34" s="248" t="str">
        <f t="shared" ref="V34" si="22">IF(S34&lt;&gt;"",$J34,"")</f>
        <v/>
      </c>
      <c r="W34" s="245" t="str">
        <f t="shared" si="10"/>
        <v/>
      </c>
      <c r="X34" s="249" t="str">
        <f>IF(W34&lt;&gt;"",CONCATENATE(W34," ",COUNTIF(W$1:W33,W34)+1),"")</f>
        <v/>
      </c>
      <c r="Y34" s="246" t="str">
        <f t="shared" ref="Y34" si="23">IF(W34&lt;&gt;"",$P34,"")</f>
        <v/>
      </c>
      <c r="Z34" s="248" t="str">
        <f t="shared" ref="Z34" si="24">IF(W34&lt;&gt;"",$J34,"")</f>
        <v/>
      </c>
      <c r="AK34" s="226"/>
      <c r="AL34" s="226"/>
      <c r="AM34" s="226"/>
    </row>
    <row r="35" spans="1:39" s="222" customFormat="1" ht="33" customHeight="1" x14ac:dyDescent="0.25">
      <c r="A35" s="1"/>
      <c r="B35" s="504" t="s">
        <v>518</v>
      </c>
      <c r="C35" s="505"/>
      <c r="D35" s="282" t="s">
        <v>453</v>
      </c>
      <c r="E35" s="261"/>
      <c r="F35" s="290"/>
      <c r="G35" s="307"/>
      <c r="H35" s="301"/>
      <c r="I35" s="302"/>
      <c r="J35" s="303"/>
      <c r="K35" s="66"/>
      <c r="L35" s="1"/>
      <c r="M35" s="1"/>
      <c r="N35" s="1"/>
      <c r="O35" s="1"/>
      <c r="P35" s="291"/>
      <c r="Q35" s="348" t="str">
        <f>IF(E35="","nicht bearbeitet","bearbeitet")</f>
        <v>nicht bearbeitet</v>
      </c>
      <c r="R35" s="292"/>
      <c r="S35" s="293"/>
      <c r="T35" s="294"/>
      <c r="U35" s="295"/>
      <c r="V35" s="296"/>
      <c r="W35" s="293"/>
      <c r="X35" s="294"/>
      <c r="Y35" s="295"/>
      <c r="Z35" s="296"/>
      <c r="AK35" s="226"/>
      <c r="AL35" s="226"/>
      <c r="AM35" s="226"/>
    </row>
    <row r="36" spans="1:39" s="222" customFormat="1" ht="33" customHeight="1" x14ac:dyDescent="0.25">
      <c r="A36" s="1"/>
      <c r="B36" s="504" t="s">
        <v>519</v>
      </c>
      <c r="C36" s="505"/>
      <c r="D36" s="282" t="s">
        <v>453</v>
      </c>
      <c r="E36" s="261"/>
      <c r="F36" s="289"/>
      <c r="G36" s="306"/>
      <c r="H36" s="304"/>
      <c r="I36" s="298"/>
      <c r="J36" s="305"/>
      <c r="K36" s="66"/>
      <c r="L36" s="1"/>
      <c r="M36" s="1"/>
      <c r="N36" s="1"/>
      <c r="O36" s="1"/>
      <c r="P36" s="291"/>
      <c r="Q36" s="348" t="str">
        <f>IF(E36="","nicht bearbeitet","bearbeitet")</f>
        <v>nicht bearbeitet</v>
      </c>
      <c r="R36" s="292"/>
      <c r="S36" s="293"/>
      <c r="T36" s="294"/>
      <c r="U36" s="295"/>
      <c r="V36" s="296"/>
      <c r="W36" s="293"/>
      <c r="X36" s="294"/>
      <c r="Y36" s="295"/>
      <c r="Z36" s="296"/>
      <c r="AK36" s="226"/>
      <c r="AL36" s="226"/>
      <c r="AM36" s="226"/>
    </row>
    <row r="37" spans="1:39" s="222" customFormat="1" ht="33" customHeight="1" x14ac:dyDescent="0.25">
      <c r="A37" s="1"/>
      <c r="B37" s="504" t="s">
        <v>520</v>
      </c>
      <c r="C37" s="505"/>
      <c r="D37" s="282" t="s">
        <v>453</v>
      </c>
      <c r="E37" s="261"/>
      <c r="F37" s="289"/>
      <c r="G37" s="306"/>
      <c r="H37" s="304"/>
      <c r="I37" s="298"/>
      <c r="J37" s="305"/>
      <c r="K37" s="66"/>
      <c r="L37" s="1"/>
      <c r="M37" s="1"/>
      <c r="N37" s="1"/>
      <c r="O37" s="1"/>
      <c r="P37" s="291"/>
      <c r="Q37" s="348" t="str">
        <f>IF(E37="","nicht bearbeitet","bearbeitet")</f>
        <v>nicht bearbeitet</v>
      </c>
      <c r="R37" s="292"/>
      <c r="S37" s="293"/>
      <c r="T37" s="294"/>
      <c r="U37" s="295"/>
      <c r="V37" s="296"/>
      <c r="W37" s="293"/>
      <c r="X37" s="294"/>
      <c r="Y37" s="295"/>
      <c r="Z37" s="296"/>
      <c r="AK37" s="226"/>
      <c r="AL37" s="226"/>
      <c r="AM37" s="226"/>
    </row>
    <row r="38" spans="1:39" ht="33" customHeight="1" x14ac:dyDescent="0.25">
      <c r="A38" s="1"/>
      <c r="B38" s="504" t="s">
        <v>521</v>
      </c>
      <c r="C38" s="505"/>
      <c r="D38" s="282" t="s">
        <v>453</v>
      </c>
      <c r="E38" s="261"/>
      <c r="F38" s="289"/>
      <c r="G38" s="306"/>
      <c r="H38" s="304"/>
      <c r="I38" s="298"/>
      <c r="J38" s="305"/>
      <c r="K38" s="66"/>
      <c r="L38" s="1"/>
      <c r="M38" s="1"/>
      <c r="N38" s="1"/>
      <c r="O38" s="1"/>
      <c r="P38" s="291"/>
      <c r="Q38" s="348" t="str">
        <f>IF(E38="","nicht bearbeitet","bearbeitet")</f>
        <v>nicht bearbeitet</v>
      </c>
      <c r="R38" s="292"/>
      <c r="S38" s="293"/>
      <c r="T38" s="294"/>
      <c r="U38" s="295"/>
      <c r="V38" s="296"/>
      <c r="W38" s="293"/>
      <c r="X38" s="294"/>
      <c r="Y38" s="295"/>
      <c r="Z38" s="296"/>
    </row>
    <row r="39" spans="1:39" s="222" customFormat="1" ht="66" customHeight="1" x14ac:dyDescent="0.25">
      <c r="A39" s="1"/>
      <c r="B39" s="392" t="s">
        <v>223</v>
      </c>
      <c r="C39" s="367"/>
      <c r="D39" s="507">
        <v>100</v>
      </c>
      <c r="E39" s="512" t="str">
        <f>IF(COUNTBLANK(E41:E44)&gt;=1,"",SUM(E41:E44))</f>
        <v/>
      </c>
      <c r="F39" s="390" t="str">
        <f>IF(ISNUMBER(D39),IF(E39&lt;&gt;"",IF(E39&gt;=D39,"Anforderung erfüllt","Anforderung nicht erfüllt"),"Bitte Eingriffszahlen unten vollständig ausfüllen"),"")</f>
        <v>Bitte Eingriffszahlen unten vollständig ausfüllen</v>
      </c>
      <c r="G39" s="449"/>
      <c r="H39" s="117" t="s">
        <v>266</v>
      </c>
      <c r="I39" s="83"/>
      <c r="J39" s="84"/>
      <c r="K39" s="66"/>
      <c r="L39" s="1"/>
      <c r="M39" s="1"/>
      <c r="N39" s="1"/>
      <c r="O39" s="1"/>
      <c r="P39" s="262" t="s">
        <v>431</v>
      </c>
      <c r="Q39" s="219" t="str">
        <f t="shared" ref="Q39" si="25">IF(OR(AND(F39="Anforderung nicht erfüllt",G39=""),E39=""),"nicht bearbeitet","bearbeitet")</f>
        <v>nicht bearbeitet</v>
      </c>
      <c r="R39" s="251"/>
      <c r="S39" s="245" t="str">
        <f t="shared" si="9"/>
        <v/>
      </c>
      <c r="T39" s="249" t="str">
        <f>IF(S39&lt;&gt;"",CONCATENATE(S39," ",COUNTIF($S$1:S38,S39)+1),"")</f>
        <v/>
      </c>
      <c r="U39" s="246" t="str">
        <f>IF(S39&lt;&gt;"",$P39,"")</f>
        <v/>
      </c>
      <c r="V39" s="248" t="str">
        <f>IF(S39&lt;&gt;"",$J39,"")</f>
        <v/>
      </c>
      <c r="W39" s="245" t="str">
        <f t="shared" si="10"/>
        <v/>
      </c>
      <c r="X39" s="249" t="str">
        <f>IF(W39&lt;&gt;"",CONCATENATE(W39," ",COUNTIF(W$1:W38,W39)+1),"")</f>
        <v/>
      </c>
      <c r="Y39" s="246" t="str">
        <f>IF(W39&lt;&gt;"",$P39,"")</f>
        <v/>
      </c>
      <c r="Z39" s="248" t="str">
        <f>IF(W39&lt;&gt;"",$J39,"")</f>
        <v/>
      </c>
      <c r="AK39" s="226"/>
      <c r="AL39" s="226"/>
      <c r="AM39" s="226"/>
    </row>
    <row r="40" spans="1:39" s="222" customFormat="1" ht="66" customHeight="1" x14ac:dyDescent="0.25">
      <c r="A40" s="1"/>
      <c r="B40" s="392"/>
      <c r="C40" s="367"/>
      <c r="D40" s="508"/>
      <c r="E40" s="512"/>
      <c r="F40" s="390"/>
      <c r="G40" s="449"/>
      <c r="H40" s="117" t="s">
        <v>267</v>
      </c>
      <c r="I40" s="83"/>
      <c r="J40" s="84"/>
      <c r="K40" s="66"/>
      <c r="L40" s="1"/>
      <c r="M40" s="1"/>
      <c r="N40" s="1"/>
      <c r="O40" s="1"/>
      <c r="P40" s="262" t="s">
        <v>431</v>
      </c>
      <c r="Q40" s="219"/>
      <c r="R40" s="251"/>
      <c r="S40" s="245" t="str">
        <f t="shared" si="9"/>
        <v/>
      </c>
      <c r="T40" s="249" t="str">
        <f>IF(S40&lt;&gt;"",CONCATENATE(S40," ",COUNTIF($S$1:S39,S40)+1),"")</f>
        <v/>
      </c>
      <c r="U40" s="246" t="str">
        <f t="shared" ref="U40" si="26">IF(S40&lt;&gt;"",$P40,"")</f>
        <v/>
      </c>
      <c r="V40" s="248" t="str">
        <f t="shared" ref="V40" si="27">IF(S40&lt;&gt;"",$J40,"")</f>
        <v/>
      </c>
      <c r="W40" s="245" t="str">
        <f t="shared" si="10"/>
        <v/>
      </c>
      <c r="X40" s="249" t="str">
        <f>IF(W40&lt;&gt;"",CONCATENATE(W40," ",COUNTIF(W$1:W39,W40)+1),"")</f>
        <v/>
      </c>
      <c r="Y40" s="246" t="str">
        <f t="shared" ref="Y40" si="28">IF(W40&lt;&gt;"",$P40,"")</f>
        <v/>
      </c>
      <c r="Z40" s="248" t="str">
        <f t="shared" ref="Z40" si="29">IF(W40&lt;&gt;"",$J40,"")</f>
        <v/>
      </c>
      <c r="AK40" s="226"/>
      <c r="AL40" s="226"/>
      <c r="AM40" s="226"/>
    </row>
    <row r="41" spans="1:39" s="222" customFormat="1" ht="33" customHeight="1" x14ac:dyDescent="0.25">
      <c r="A41" s="1"/>
      <c r="B41" s="504" t="s">
        <v>518</v>
      </c>
      <c r="C41" s="505"/>
      <c r="D41" s="282" t="s">
        <v>453</v>
      </c>
      <c r="E41" s="261"/>
      <c r="F41" s="290"/>
      <c r="G41" s="307"/>
      <c r="H41" s="301"/>
      <c r="I41" s="302"/>
      <c r="J41" s="303"/>
      <c r="K41" s="66"/>
      <c r="L41" s="1"/>
      <c r="M41" s="1"/>
      <c r="N41" s="1"/>
      <c r="O41" s="1"/>
      <c r="P41" s="262"/>
      <c r="Q41" s="348" t="str">
        <f>IF(E41="","nicht bearbeitet","bearbeitet")</f>
        <v>nicht bearbeitet</v>
      </c>
      <c r="S41" s="245" t="str">
        <f t="shared" si="9"/>
        <v/>
      </c>
      <c r="T41" s="249" t="str">
        <f>IF(S41&lt;&gt;"",CONCATENATE(S41," ",COUNTIF($S$1:S40,S41)+1),"")</f>
        <v/>
      </c>
      <c r="U41" s="246" t="str">
        <f t="shared" ref="U41:U44" si="30">IF(S41&lt;&gt;"",$P41,"")</f>
        <v/>
      </c>
      <c r="V41" s="248" t="str">
        <f t="shared" ref="V41:V44" si="31">IF(S41&lt;&gt;"",$J41,"")</f>
        <v/>
      </c>
      <c r="W41" s="245" t="str">
        <f t="shared" si="10"/>
        <v/>
      </c>
      <c r="X41" s="249" t="str">
        <f>IF(W41&lt;&gt;"",CONCATENATE(W41," ",COUNTIF(W$1:W40,W41)+1),"")</f>
        <v/>
      </c>
      <c r="Y41" s="246" t="str">
        <f t="shared" ref="Y41:Y44" si="32">IF(W41&lt;&gt;"",$P41,"")</f>
        <v/>
      </c>
      <c r="Z41" s="248" t="str">
        <f t="shared" ref="Z41:Z44" si="33">IF(W41&lt;&gt;"",$J41,"")</f>
        <v/>
      </c>
      <c r="AK41" s="226"/>
      <c r="AL41" s="226"/>
      <c r="AM41" s="226"/>
    </row>
    <row r="42" spans="1:39" s="222" customFormat="1" ht="33" customHeight="1" x14ac:dyDescent="0.25">
      <c r="A42" s="1"/>
      <c r="B42" s="504" t="s">
        <v>519</v>
      </c>
      <c r="C42" s="505"/>
      <c r="D42" s="282" t="s">
        <v>453</v>
      </c>
      <c r="E42" s="261"/>
      <c r="F42" s="289"/>
      <c r="G42" s="306"/>
      <c r="H42" s="304"/>
      <c r="I42" s="298"/>
      <c r="J42" s="305"/>
      <c r="K42" s="66"/>
      <c r="L42" s="1"/>
      <c r="M42" s="1"/>
      <c r="N42" s="1"/>
      <c r="O42" s="1"/>
      <c r="P42" s="262"/>
      <c r="Q42" s="348" t="str">
        <f>IF(E42="","nicht bearbeitet","bearbeitet")</f>
        <v>nicht bearbeitet</v>
      </c>
      <c r="S42" s="245"/>
      <c r="T42" s="249"/>
      <c r="U42" s="246"/>
      <c r="V42" s="248"/>
      <c r="W42" s="245"/>
      <c r="X42" s="249"/>
      <c r="Y42" s="246"/>
      <c r="Z42" s="248"/>
      <c r="AK42" s="226"/>
      <c r="AL42" s="226"/>
      <c r="AM42" s="226"/>
    </row>
    <row r="43" spans="1:39" s="222" customFormat="1" ht="33" customHeight="1" x14ac:dyDescent="0.25">
      <c r="A43" s="1"/>
      <c r="B43" s="504" t="s">
        <v>520</v>
      </c>
      <c r="C43" s="505"/>
      <c r="D43" s="282" t="s">
        <v>453</v>
      </c>
      <c r="E43" s="261"/>
      <c r="F43" s="289"/>
      <c r="G43" s="306"/>
      <c r="H43" s="304"/>
      <c r="I43" s="298"/>
      <c r="J43" s="305"/>
      <c r="K43" s="66"/>
      <c r="L43" s="1"/>
      <c r="M43" s="1"/>
      <c r="N43" s="1"/>
      <c r="O43" s="1"/>
      <c r="P43" s="262"/>
      <c r="Q43" s="348" t="str">
        <f>IF(E43="","nicht bearbeitet","bearbeitet")</f>
        <v>nicht bearbeitet</v>
      </c>
      <c r="S43" s="245"/>
      <c r="T43" s="249"/>
      <c r="U43" s="246"/>
      <c r="V43" s="248"/>
      <c r="W43" s="245"/>
      <c r="X43" s="249"/>
      <c r="Y43" s="246"/>
      <c r="Z43" s="248"/>
      <c r="AK43" s="226"/>
      <c r="AL43" s="226"/>
      <c r="AM43" s="226"/>
    </row>
    <row r="44" spans="1:39" ht="33" customHeight="1" x14ac:dyDescent="0.25">
      <c r="A44" s="1"/>
      <c r="B44" s="504" t="s">
        <v>521</v>
      </c>
      <c r="C44" s="505"/>
      <c r="D44" s="282" t="s">
        <v>453</v>
      </c>
      <c r="E44" s="261"/>
      <c r="F44" s="289"/>
      <c r="G44" s="306"/>
      <c r="H44" s="304"/>
      <c r="I44" s="298"/>
      <c r="J44" s="305"/>
      <c r="K44" s="66"/>
      <c r="L44" s="1"/>
      <c r="M44" s="1"/>
      <c r="N44" s="1"/>
      <c r="O44" s="1"/>
      <c r="P44" s="262"/>
      <c r="Q44" s="348" t="str">
        <f>IF(E44="","nicht bearbeitet","bearbeitet")</f>
        <v>nicht bearbeitet</v>
      </c>
      <c r="S44" s="245" t="str">
        <f t="shared" si="9"/>
        <v/>
      </c>
      <c r="T44" s="249" t="str">
        <f>IF(S44&lt;&gt;"",CONCATENATE(S44," ",COUNTIF($S$1:S41,S44)+1),"")</f>
        <v/>
      </c>
      <c r="U44" s="246" t="str">
        <f t="shared" si="30"/>
        <v/>
      </c>
      <c r="V44" s="248" t="str">
        <f t="shared" si="31"/>
        <v/>
      </c>
      <c r="W44" s="245" t="str">
        <f t="shared" si="10"/>
        <v/>
      </c>
      <c r="X44" s="249" t="str">
        <f>IF(W44&lt;&gt;"",CONCATENATE(W44," ",COUNTIF(W$1:W41,W44)+1),"")</f>
        <v/>
      </c>
      <c r="Y44" s="246" t="str">
        <f t="shared" si="32"/>
        <v/>
      </c>
      <c r="Z44" s="248" t="str">
        <f t="shared" si="33"/>
        <v/>
      </c>
    </row>
    <row r="45" spans="1:39" ht="66" customHeight="1" x14ac:dyDescent="0.25">
      <c r="A45" s="1"/>
      <c r="B45" s="509" t="s">
        <v>230</v>
      </c>
      <c r="C45" s="510"/>
      <c r="D45" s="511">
        <v>180</v>
      </c>
      <c r="E45" s="502" t="str">
        <f>IF(OR(E47="",E48=""),"",SUM(E47:E48))</f>
        <v/>
      </c>
      <c r="F45" s="390" t="str">
        <f>IF(ISNUMBER(D45),IF(E45&lt;&gt;"",IF(E45&gt;=D45,"Anforderung erfüllt","Anforderung nicht erfüllt"),"Bitte Eingriffszahlen unten vollständig ausfüllen"),"")</f>
        <v>Bitte Eingriffszahlen unten vollständig ausfüllen</v>
      </c>
      <c r="G45" s="449"/>
      <c r="H45" s="117" t="s">
        <v>266</v>
      </c>
      <c r="I45" s="83"/>
      <c r="J45" s="84"/>
      <c r="K45" s="1"/>
      <c r="L45" s="1"/>
      <c r="M45" s="1"/>
      <c r="N45" s="1"/>
      <c r="O45" s="1"/>
      <c r="P45" s="250" t="s">
        <v>229</v>
      </c>
      <c r="Q45" s="219" t="str">
        <f t="shared" ref="Q45" si="34">IF(OR(AND(F45="Anforderung nicht erfüllt",G45=""),E45=""),"nicht bearbeitet","bearbeitet")</f>
        <v>nicht bearbeitet</v>
      </c>
      <c r="R45" s="251"/>
      <c r="S45" s="245" t="str">
        <f>IF(AND($H45="Vorabbewertung",$I45="Hinweis"),"Hinweis",IF(AND($H45="Vorabbewertung",$I45="Abweichung"),"Abweichung",""))</f>
        <v/>
      </c>
      <c r="T45" s="249" t="str">
        <f>IF(S45&lt;&gt;"",CONCATENATE(S45," ",COUNTIF($S$1:S44,S45)+1),"")</f>
        <v/>
      </c>
      <c r="U45" s="246" t="str">
        <f>IF(S45&lt;&gt;"",$P45,"")</f>
        <v/>
      </c>
      <c r="V45" s="248" t="str">
        <f>IF(S45&lt;&gt;"",$J45,"")</f>
        <v/>
      </c>
      <c r="W45" s="245" t="str">
        <f t="shared" si="10"/>
        <v/>
      </c>
      <c r="X45" s="249" t="str">
        <f>IF(W45&lt;&gt;"",CONCATENATE(W45," ",COUNTIF(W$1:W44,W45)+1),"")</f>
        <v/>
      </c>
      <c r="Y45" s="246" t="str">
        <f>IF(W45&lt;&gt;"",$P45,"")</f>
        <v/>
      </c>
      <c r="Z45" s="248" t="str">
        <f>IF(W45&lt;&gt;"",$J45,"")</f>
        <v/>
      </c>
    </row>
    <row r="46" spans="1:39" ht="66" customHeight="1" x14ac:dyDescent="0.25">
      <c r="A46" s="1"/>
      <c r="B46" s="414"/>
      <c r="C46" s="410"/>
      <c r="D46" s="508"/>
      <c r="E46" s="503"/>
      <c r="F46" s="390"/>
      <c r="G46" s="449"/>
      <c r="H46" s="117" t="s">
        <v>267</v>
      </c>
      <c r="I46" s="83"/>
      <c r="J46" s="84"/>
      <c r="K46" s="1"/>
      <c r="L46" s="1"/>
      <c r="M46" s="1"/>
      <c r="N46" s="1"/>
      <c r="O46" s="1"/>
      <c r="P46" s="250" t="s">
        <v>229</v>
      </c>
      <c r="Q46" s="220"/>
      <c r="R46" s="251"/>
      <c r="S46" s="245" t="str">
        <f t="shared" si="9"/>
        <v/>
      </c>
      <c r="T46" s="249" t="str">
        <f>IF(S46&lt;&gt;"",CONCATENATE(S46," ",COUNTIF($S$1:S45,S46)+1),"")</f>
        <v/>
      </c>
      <c r="U46" s="246" t="str">
        <f t="shared" ref="U46" si="35">IF(S46&lt;&gt;"",$P46,"")</f>
        <v/>
      </c>
      <c r="V46" s="248" t="str">
        <f t="shared" ref="V46" si="36">IF(S46&lt;&gt;"",$J46,"")</f>
        <v/>
      </c>
      <c r="W46" s="245" t="str">
        <f t="shared" si="10"/>
        <v/>
      </c>
      <c r="X46" s="249" t="str">
        <f>IF(W46&lt;&gt;"",CONCATENATE(W46," ",COUNTIF(W$1:W45,W46)+1),"")</f>
        <v/>
      </c>
      <c r="Y46" s="246" t="str">
        <f t="shared" ref="Y46" si="37">IF(W46&lt;&gt;"",$P46,"")</f>
        <v/>
      </c>
      <c r="Z46" s="248" t="str">
        <f t="shared" ref="Z46" si="38">IF(W46&lt;&gt;"",$J46,"")</f>
        <v/>
      </c>
    </row>
    <row r="47" spans="1:39" ht="33" customHeight="1" x14ac:dyDescent="0.25">
      <c r="A47" s="1"/>
      <c r="B47" s="504" t="s">
        <v>376</v>
      </c>
      <c r="C47" s="505"/>
      <c r="D47" s="282" t="s">
        <v>453</v>
      </c>
      <c r="E47" s="261"/>
      <c r="F47" s="297"/>
      <c r="G47" s="298"/>
      <c r="H47" s="299"/>
      <c r="I47" s="300"/>
      <c r="J47" s="305"/>
      <c r="K47" s="1"/>
      <c r="L47" s="1"/>
      <c r="M47" s="1"/>
      <c r="N47" s="1"/>
      <c r="O47" s="1"/>
      <c r="P47" s="250"/>
      <c r="Q47" s="348" t="str">
        <f>IF(E47="","nicht bearbeitet","bearbeitet")</f>
        <v>nicht bearbeitet</v>
      </c>
      <c r="R47" s="251"/>
      <c r="S47" s="252"/>
      <c r="T47" s="253"/>
      <c r="U47" s="250"/>
      <c r="V47" s="254"/>
      <c r="W47" s="252"/>
      <c r="X47" s="253"/>
      <c r="Y47" s="250"/>
      <c r="Z47" s="254"/>
    </row>
    <row r="48" spans="1:39" ht="33" customHeight="1" x14ac:dyDescent="0.25">
      <c r="A48" s="1"/>
      <c r="B48" s="504" t="s">
        <v>375</v>
      </c>
      <c r="C48" s="505"/>
      <c r="D48" s="282" t="s">
        <v>453</v>
      </c>
      <c r="E48" s="261"/>
      <c r="F48" s="297"/>
      <c r="G48" s="298"/>
      <c r="H48" s="299"/>
      <c r="I48" s="300"/>
      <c r="J48" s="305"/>
      <c r="K48" s="1"/>
      <c r="L48" s="1"/>
      <c r="M48" s="1"/>
      <c r="N48" s="1"/>
      <c r="O48" s="1"/>
      <c r="P48" s="250"/>
      <c r="Q48" s="348" t="str">
        <f>IF(E48="","nicht bearbeitet","bearbeitet")</f>
        <v>nicht bearbeitet</v>
      </c>
      <c r="R48" s="251"/>
      <c r="S48" s="252"/>
      <c r="T48" s="253"/>
      <c r="U48" s="250"/>
      <c r="V48" s="254"/>
      <c r="W48" s="252"/>
      <c r="X48" s="253"/>
      <c r="Y48" s="250"/>
      <c r="Z48" s="254"/>
    </row>
    <row r="49" spans="1:39" ht="33" customHeight="1" x14ac:dyDescent="0.25">
      <c r="A49" s="1"/>
      <c r="B49" s="60"/>
      <c r="C49" s="60"/>
      <c r="D49" s="23"/>
      <c r="E49" s="20"/>
      <c r="F49" s="20"/>
      <c r="G49" s="20"/>
      <c r="H49" s="21"/>
      <c r="I49" s="25"/>
      <c r="J49" s="1"/>
      <c r="K49" s="1"/>
      <c r="L49" s="1"/>
      <c r="M49" s="1"/>
      <c r="N49" s="1"/>
      <c r="O49" s="1"/>
      <c r="Q49" s="219"/>
      <c r="S49" s="252"/>
      <c r="T49" s="253"/>
      <c r="U49" s="250"/>
      <c r="V49" s="254"/>
      <c r="W49" s="252"/>
      <c r="X49" s="253"/>
      <c r="Y49" s="250"/>
      <c r="Z49" s="254"/>
    </row>
    <row r="50" spans="1:39" s="245" customFormat="1" x14ac:dyDescent="0.25">
      <c r="A50" s="1"/>
      <c r="B50" s="1"/>
      <c r="C50" s="1"/>
      <c r="D50" s="1"/>
      <c r="E50" s="1"/>
      <c r="F50" s="1"/>
      <c r="G50" s="1"/>
      <c r="H50" s="1"/>
      <c r="I50" s="1"/>
      <c r="J50" s="1"/>
      <c r="K50" s="1"/>
      <c r="L50" s="1"/>
      <c r="M50" s="1"/>
      <c r="N50" s="1"/>
      <c r="O50" s="1"/>
      <c r="P50" s="227"/>
      <c r="Q50" s="255"/>
      <c r="R50" s="222"/>
      <c r="T50" s="249"/>
      <c r="U50" s="246"/>
      <c r="V50" s="248"/>
      <c r="W50" s="249"/>
      <c r="X50" s="249"/>
      <c r="Y50" s="246"/>
      <c r="Z50" s="248"/>
      <c r="AA50" s="222"/>
      <c r="AB50" s="222"/>
      <c r="AC50" s="222"/>
      <c r="AD50" s="222"/>
      <c r="AE50" s="222"/>
      <c r="AF50" s="222"/>
      <c r="AG50" s="222"/>
      <c r="AH50" s="222"/>
      <c r="AI50" s="222"/>
      <c r="AJ50" s="222"/>
      <c r="AK50" s="226"/>
      <c r="AL50" s="226"/>
      <c r="AM50" s="226"/>
    </row>
    <row r="51" spans="1:39" s="245" customFormat="1" x14ac:dyDescent="0.25">
      <c r="A51" s="1"/>
      <c r="B51" s="506" t="s">
        <v>68</v>
      </c>
      <c r="C51" s="506"/>
      <c r="D51" s="74"/>
      <c r="E51" s="70"/>
      <c r="F51" s="28"/>
      <c r="G51" s="74" t="s">
        <v>75</v>
      </c>
      <c r="H51" s="70"/>
      <c r="I51" s="1"/>
      <c r="J51" s="39"/>
      <c r="K51" s="1"/>
      <c r="L51" s="1"/>
      <c r="M51" s="1"/>
      <c r="N51" s="1"/>
      <c r="O51" s="1"/>
      <c r="P51" s="227"/>
      <c r="Q51" s="255"/>
      <c r="R51" s="222"/>
      <c r="T51" s="249"/>
      <c r="U51" s="246"/>
      <c r="V51" s="248"/>
      <c r="W51" s="249"/>
      <c r="X51" s="249"/>
      <c r="Y51" s="246"/>
      <c r="Z51" s="248"/>
      <c r="AA51" s="222"/>
      <c r="AB51" s="222"/>
      <c r="AC51" s="222"/>
      <c r="AD51" s="222"/>
      <c r="AE51" s="222"/>
      <c r="AF51" s="222"/>
      <c r="AG51" s="222"/>
      <c r="AH51" s="222"/>
      <c r="AI51" s="222"/>
      <c r="AJ51" s="222"/>
      <c r="AK51" s="226"/>
      <c r="AL51" s="226"/>
      <c r="AM51" s="226"/>
    </row>
    <row r="52" spans="1:39" s="245" customFormat="1" x14ac:dyDescent="0.25">
      <c r="A52" s="1"/>
      <c r="B52" s="1"/>
      <c r="C52" s="1"/>
      <c r="D52" s="1"/>
      <c r="E52" s="28"/>
      <c r="F52" s="1"/>
      <c r="G52" s="1"/>
      <c r="H52" s="1"/>
      <c r="I52" s="1"/>
      <c r="J52" s="1"/>
      <c r="K52" s="1"/>
      <c r="L52" s="1"/>
      <c r="M52" s="1"/>
      <c r="N52" s="1"/>
      <c r="O52" s="1"/>
      <c r="P52" s="227"/>
      <c r="Q52" s="255"/>
      <c r="R52" s="222"/>
      <c r="T52" s="249"/>
      <c r="U52" s="246"/>
      <c r="V52" s="248"/>
      <c r="W52" s="249"/>
      <c r="X52" s="249"/>
      <c r="Y52" s="246"/>
      <c r="Z52" s="248"/>
      <c r="AA52" s="222"/>
      <c r="AB52" s="222"/>
      <c r="AC52" s="222"/>
      <c r="AD52" s="222"/>
      <c r="AE52" s="222"/>
      <c r="AF52" s="222"/>
      <c r="AG52" s="222"/>
      <c r="AH52" s="222"/>
      <c r="AI52" s="222"/>
      <c r="AJ52" s="222"/>
      <c r="AK52" s="226"/>
      <c r="AL52" s="226"/>
      <c r="AM52" s="226"/>
    </row>
    <row r="53" spans="1:39" s="245" customFormat="1" hidden="1" x14ac:dyDescent="0.25">
      <c r="A53" s="1"/>
      <c r="B53"/>
      <c r="C53"/>
      <c r="D53"/>
      <c r="E53" s="1"/>
      <c r="F53"/>
      <c r="G53"/>
      <c r="H53"/>
      <c r="I53"/>
      <c r="J53"/>
      <c r="K53"/>
      <c r="L53"/>
      <c r="M53"/>
      <c r="N53"/>
      <c r="O53"/>
      <c r="P53" s="227"/>
      <c r="Q53" s="255"/>
      <c r="R53" s="222"/>
      <c r="T53" s="249"/>
      <c r="U53" s="246"/>
      <c r="V53" s="248"/>
      <c r="W53" s="249"/>
      <c r="X53" s="249"/>
      <c r="Y53" s="246"/>
      <c r="Z53" s="248"/>
      <c r="AA53" s="222"/>
      <c r="AB53" s="222"/>
      <c r="AC53" s="222"/>
      <c r="AD53" s="222"/>
      <c r="AE53" s="222"/>
      <c r="AF53" s="222"/>
      <c r="AG53" s="222"/>
      <c r="AH53" s="222"/>
      <c r="AI53" s="222"/>
      <c r="AJ53" s="222"/>
      <c r="AK53" s="226"/>
      <c r="AL53" s="226"/>
      <c r="AM53" s="226"/>
    </row>
    <row r="54" spans="1:39" s="245" customFormat="1" hidden="1" x14ac:dyDescent="0.25">
      <c r="A54"/>
      <c r="B54"/>
      <c r="C54"/>
      <c r="D54"/>
      <c r="E54"/>
      <c r="F54"/>
      <c r="G54"/>
      <c r="H54"/>
      <c r="I54"/>
      <c r="J54"/>
      <c r="K54"/>
      <c r="L54"/>
      <c r="M54"/>
      <c r="N54"/>
      <c r="O54"/>
      <c r="P54" s="227"/>
      <c r="Q54" s="255"/>
      <c r="R54" s="222"/>
      <c r="T54" s="249"/>
      <c r="U54" s="246"/>
      <c r="V54" s="248"/>
      <c r="W54" s="249"/>
      <c r="X54" s="249"/>
      <c r="Y54" s="246"/>
      <c r="Z54" s="248"/>
      <c r="AA54" s="222"/>
      <c r="AB54" s="222"/>
      <c r="AC54" s="222"/>
      <c r="AD54" s="222"/>
      <c r="AE54" s="222"/>
      <c r="AF54" s="222"/>
      <c r="AG54" s="222"/>
      <c r="AH54" s="222"/>
      <c r="AI54" s="222"/>
      <c r="AJ54" s="222"/>
      <c r="AK54" s="226"/>
      <c r="AL54" s="226"/>
      <c r="AM54" s="226"/>
    </row>
    <row r="55" spans="1:39" s="245" customFormat="1" hidden="1" x14ac:dyDescent="0.25">
      <c r="A55"/>
      <c r="B55"/>
      <c r="C55"/>
      <c r="D55"/>
      <c r="E55"/>
      <c r="F55"/>
      <c r="G55"/>
      <c r="H55"/>
      <c r="I55"/>
      <c r="J55"/>
      <c r="K55"/>
      <c r="L55"/>
      <c r="M55"/>
      <c r="N55"/>
      <c r="O55"/>
      <c r="P55" s="227"/>
      <c r="Q55" s="255"/>
      <c r="R55" s="222"/>
      <c r="T55" s="249"/>
      <c r="U55" s="246"/>
      <c r="V55" s="248"/>
      <c r="W55" s="249"/>
      <c r="X55" s="249"/>
      <c r="Y55" s="246"/>
      <c r="Z55" s="248"/>
      <c r="AA55" s="222"/>
      <c r="AB55" s="222"/>
      <c r="AC55" s="222"/>
      <c r="AD55" s="222"/>
      <c r="AE55" s="222"/>
      <c r="AF55" s="222"/>
      <c r="AG55" s="222"/>
      <c r="AH55" s="222"/>
      <c r="AI55" s="222"/>
      <c r="AJ55" s="222"/>
      <c r="AK55" s="226"/>
      <c r="AL55" s="226"/>
      <c r="AM55" s="226"/>
    </row>
    <row r="56" spans="1:39" s="245" customFormat="1" hidden="1" x14ac:dyDescent="0.25">
      <c r="A56"/>
      <c r="B56"/>
      <c r="C56"/>
      <c r="D56"/>
      <c r="E56"/>
      <c r="F56"/>
      <c r="G56"/>
      <c r="H56"/>
      <c r="I56"/>
      <c r="J56"/>
      <c r="K56"/>
      <c r="L56"/>
      <c r="M56"/>
      <c r="N56"/>
      <c r="O56"/>
      <c r="P56" s="227"/>
      <c r="Q56" s="255"/>
      <c r="R56" s="222"/>
      <c r="T56" s="249"/>
      <c r="U56" s="246"/>
      <c r="V56" s="248"/>
      <c r="W56" s="249"/>
      <c r="X56" s="249"/>
      <c r="Y56" s="246"/>
      <c r="Z56" s="248"/>
      <c r="AA56" s="222"/>
      <c r="AB56" s="222"/>
      <c r="AC56" s="222"/>
      <c r="AD56" s="222"/>
      <c r="AE56" s="222"/>
      <c r="AF56" s="222"/>
      <c r="AG56" s="222"/>
      <c r="AH56" s="222"/>
      <c r="AI56" s="222"/>
      <c r="AJ56" s="222"/>
      <c r="AK56" s="226"/>
      <c r="AL56" s="226"/>
      <c r="AM56" s="226"/>
    </row>
    <row r="57" spans="1:39" s="245" customFormat="1" hidden="1" x14ac:dyDescent="0.25">
      <c r="A57"/>
      <c r="B57"/>
      <c r="C57"/>
      <c r="D57"/>
      <c r="E57"/>
      <c r="F57"/>
      <c r="G57"/>
      <c r="H57"/>
      <c r="I57"/>
      <c r="J57"/>
      <c r="K57"/>
      <c r="L57"/>
      <c r="M57"/>
      <c r="N57"/>
      <c r="O57"/>
      <c r="P57" s="227"/>
      <c r="Q57" s="255"/>
      <c r="R57" s="222"/>
      <c r="T57" s="249"/>
      <c r="U57" s="246"/>
      <c r="V57" s="248"/>
      <c r="W57" s="249"/>
      <c r="X57" s="249"/>
      <c r="Y57" s="246"/>
      <c r="Z57" s="248"/>
      <c r="AA57" s="222"/>
      <c r="AB57" s="222"/>
      <c r="AC57" s="222"/>
      <c r="AD57" s="222"/>
      <c r="AE57" s="222"/>
      <c r="AF57" s="222"/>
      <c r="AG57" s="222"/>
      <c r="AH57" s="222"/>
      <c r="AI57" s="222"/>
      <c r="AJ57" s="222"/>
      <c r="AK57" s="226"/>
      <c r="AL57" s="226"/>
      <c r="AM57" s="226"/>
    </row>
    <row r="58" spans="1:39" s="245" customFormat="1" hidden="1" x14ac:dyDescent="0.25">
      <c r="A58"/>
      <c r="B58"/>
      <c r="C58"/>
      <c r="D58"/>
      <c r="E58"/>
      <c r="F58"/>
      <c r="G58"/>
      <c r="H58"/>
      <c r="I58"/>
      <c r="J58"/>
      <c r="K58"/>
      <c r="L58"/>
      <c r="M58"/>
      <c r="N58"/>
      <c r="O58"/>
      <c r="P58" s="227"/>
      <c r="Q58" s="255"/>
      <c r="R58" s="222"/>
      <c r="T58" s="249"/>
      <c r="U58" s="246"/>
      <c r="V58" s="248"/>
      <c r="W58" s="249"/>
      <c r="X58" s="249"/>
      <c r="Y58" s="246"/>
      <c r="Z58" s="248"/>
      <c r="AA58" s="222"/>
      <c r="AB58" s="222"/>
      <c r="AC58" s="222"/>
      <c r="AD58" s="222"/>
      <c r="AE58" s="222"/>
      <c r="AF58" s="222"/>
      <c r="AG58" s="222"/>
      <c r="AH58" s="222"/>
      <c r="AI58" s="222"/>
      <c r="AJ58" s="222"/>
      <c r="AK58" s="226"/>
      <c r="AL58" s="226"/>
      <c r="AM58" s="226"/>
    </row>
    <row r="59" spans="1:39" customFormat="1" hidden="1" x14ac:dyDescent="0.25">
      <c r="P59" s="227"/>
      <c r="Q59" s="255"/>
      <c r="R59" s="222"/>
      <c r="S59" s="245"/>
      <c r="T59" s="249"/>
      <c r="U59" s="246"/>
      <c r="V59" s="248"/>
      <c r="W59" s="249"/>
      <c r="X59" s="249"/>
      <c r="Y59" s="246"/>
      <c r="Z59" s="248"/>
      <c r="AA59" s="222"/>
      <c r="AB59" s="222"/>
      <c r="AC59" s="222"/>
      <c r="AD59" s="222"/>
      <c r="AE59" s="222"/>
      <c r="AF59" s="222"/>
      <c r="AG59" s="222"/>
      <c r="AH59" s="222"/>
      <c r="AI59" s="222"/>
      <c r="AJ59" s="222"/>
      <c r="AK59" s="226"/>
      <c r="AL59" s="226"/>
      <c r="AM59" s="226"/>
    </row>
    <row r="60" spans="1:39" customFormat="1" hidden="1" x14ac:dyDescent="0.25">
      <c r="P60" s="227"/>
      <c r="Q60" s="255"/>
      <c r="R60" s="222"/>
      <c r="S60" s="245"/>
      <c r="T60" s="249"/>
      <c r="U60" s="246"/>
      <c r="V60" s="248"/>
      <c r="W60" s="249"/>
      <c r="X60" s="249"/>
      <c r="Y60" s="246"/>
      <c r="Z60" s="248"/>
      <c r="AA60" s="222"/>
      <c r="AB60" s="222"/>
      <c r="AC60" s="222"/>
      <c r="AD60" s="222"/>
      <c r="AE60" s="222"/>
      <c r="AF60" s="222"/>
      <c r="AG60" s="222"/>
      <c r="AH60" s="222"/>
      <c r="AI60" s="222"/>
      <c r="AJ60" s="222"/>
      <c r="AK60" s="226"/>
      <c r="AL60" s="226"/>
      <c r="AM60" s="226"/>
    </row>
    <row r="61" spans="1:39" customFormat="1" hidden="1" x14ac:dyDescent="0.25">
      <c r="P61" s="227"/>
      <c r="Q61" s="255"/>
      <c r="R61" s="222"/>
      <c r="S61" s="245"/>
      <c r="T61" s="249"/>
      <c r="U61" s="246"/>
      <c r="V61" s="248"/>
      <c r="W61" s="249"/>
      <c r="X61" s="249"/>
      <c r="Y61" s="246"/>
      <c r="Z61" s="248"/>
      <c r="AA61" s="222"/>
      <c r="AB61" s="222"/>
      <c r="AC61" s="222"/>
      <c r="AD61" s="222"/>
      <c r="AE61" s="222"/>
      <c r="AF61" s="222"/>
      <c r="AG61" s="222"/>
      <c r="AH61" s="222"/>
      <c r="AI61" s="222"/>
      <c r="AJ61" s="222"/>
      <c r="AK61" s="226"/>
      <c r="AL61" s="226"/>
      <c r="AM61" s="226"/>
    </row>
    <row r="62" spans="1:39" customFormat="1" ht="15" hidden="1" customHeight="1" x14ac:dyDescent="0.25">
      <c r="P62" s="227"/>
      <c r="Q62" s="255"/>
      <c r="R62" s="222"/>
      <c r="S62" s="245"/>
      <c r="T62" s="249"/>
      <c r="U62" s="246"/>
      <c r="V62" s="248"/>
      <c r="W62" s="249"/>
      <c r="X62" s="249"/>
      <c r="Y62" s="246"/>
      <c r="Z62" s="248"/>
      <c r="AA62" s="222"/>
      <c r="AB62" s="222"/>
      <c r="AC62" s="222"/>
      <c r="AD62" s="222"/>
      <c r="AE62" s="222"/>
      <c r="AF62" s="222"/>
      <c r="AG62" s="222"/>
      <c r="AH62" s="222"/>
      <c r="AI62" s="222"/>
      <c r="AJ62" s="222"/>
      <c r="AK62" s="226"/>
      <c r="AL62" s="226"/>
      <c r="AM62" s="226"/>
    </row>
    <row r="63" spans="1:39" customFormat="1" hidden="1" x14ac:dyDescent="0.25">
      <c r="P63" s="227"/>
      <c r="Q63" s="255"/>
      <c r="R63" s="222"/>
      <c r="S63" s="245"/>
      <c r="T63" s="249"/>
      <c r="U63" s="246"/>
      <c r="V63" s="248"/>
      <c r="W63" s="249"/>
      <c r="X63" s="249"/>
      <c r="Y63" s="246"/>
      <c r="Z63" s="248"/>
      <c r="AA63" s="222"/>
      <c r="AB63" s="222"/>
      <c r="AC63" s="222"/>
      <c r="AD63" s="222"/>
      <c r="AE63" s="222"/>
      <c r="AF63" s="222"/>
      <c r="AG63" s="222"/>
      <c r="AH63" s="222"/>
      <c r="AI63" s="222"/>
      <c r="AJ63" s="222"/>
      <c r="AK63" s="226"/>
      <c r="AL63" s="226"/>
      <c r="AM63" s="226"/>
    </row>
    <row r="64" spans="1:39" customFormat="1" ht="15" hidden="1" customHeight="1" x14ac:dyDescent="0.25">
      <c r="P64" s="227"/>
      <c r="Q64" s="255"/>
      <c r="R64" s="222"/>
      <c r="S64" s="245"/>
      <c r="T64" s="249"/>
      <c r="U64" s="246"/>
      <c r="V64" s="248"/>
      <c r="W64" s="249"/>
      <c r="X64" s="249"/>
      <c r="Y64" s="246"/>
      <c r="Z64" s="248"/>
      <c r="AA64" s="222"/>
      <c r="AB64" s="222"/>
      <c r="AC64" s="222"/>
      <c r="AD64" s="222"/>
      <c r="AE64" s="222"/>
      <c r="AF64" s="222"/>
      <c r="AG64" s="222"/>
      <c r="AH64" s="222"/>
      <c r="AI64" s="222"/>
      <c r="AJ64" s="222"/>
      <c r="AK64" s="226"/>
      <c r="AL64" s="226"/>
      <c r="AM64" s="226"/>
    </row>
    <row r="65" spans="2:39" customFormat="1" hidden="1" x14ac:dyDescent="0.25">
      <c r="P65" s="227"/>
      <c r="Q65" s="255"/>
      <c r="R65" s="222"/>
      <c r="S65" s="245"/>
      <c r="T65" s="249"/>
      <c r="U65" s="246"/>
      <c r="V65" s="248"/>
      <c r="W65" s="249"/>
      <c r="X65" s="249"/>
      <c r="Y65" s="246"/>
      <c r="Z65" s="248"/>
      <c r="AA65" s="222"/>
      <c r="AB65" s="222"/>
      <c r="AC65" s="222"/>
      <c r="AD65" s="222"/>
      <c r="AE65" s="222"/>
      <c r="AF65" s="222"/>
      <c r="AG65" s="222"/>
      <c r="AH65" s="222"/>
      <c r="AI65" s="222"/>
      <c r="AJ65" s="222"/>
      <c r="AK65" s="226"/>
      <c r="AL65" s="226"/>
      <c r="AM65" s="226"/>
    </row>
    <row r="66" spans="2:39" customFormat="1" hidden="1" x14ac:dyDescent="0.25">
      <c r="P66" s="227"/>
      <c r="Q66" s="255"/>
      <c r="R66" s="222"/>
      <c r="S66" s="245"/>
      <c r="T66" s="249"/>
      <c r="U66" s="246"/>
      <c r="V66" s="248"/>
      <c r="W66" s="249"/>
      <c r="X66" s="249"/>
      <c r="Y66" s="246"/>
      <c r="Z66" s="248"/>
      <c r="AA66" s="222"/>
      <c r="AB66" s="222"/>
      <c r="AC66" s="222"/>
      <c r="AD66" s="222"/>
      <c r="AE66" s="222"/>
      <c r="AF66" s="222"/>
      <c r="AG66" s="222"/>
      <c r="AH66" s="222"/>
      <c r="AI66" s="222"/>
      <c r="AJ66" s="222"/>
      <c r="AK66" s="226"/>
      <c r="AL66" s="226"/>
      <c r="AM66" s="226"/>
    </row>
    <row r="67" spans="2:39" customFormat="1" hidden="1" x14ac:dyDescent="0.25">
      <c r="P67" s="227"/>
      <c r="Q67" s="255"/>
      <c r="R67" s="222"/>
      <c r="S67" s="245"/>
      <c r="T67" s="249"/>
      <c r="U67" s="246"/>
      <c r="V67" s="248"/>
      <c r="W67" s="249"/>
      <c r="X67" s="249"/>
      <c r="Y67" s="246"/>
      <c r="Z67" s="248"/>
      <c r="AA67" s="222"/>
      <c r="AB67" s="222"/>
      <c r="AC67" s="222"/>
      <c r="AD67" s="222"/>
      <c r="AE67" s="222"/>
      <c r="AF67" s="222"/>
      <c r="AG67" s="222"/>
      <c r="AH67" s="222"/>
      <c r="AI67" s="222"/>
      <c r="AJ67" s="222"/>
      <c r="AK67" s="226"/>
      <c r="AL67" s="226"/>
      <c r="AM67" s="226"/>
    </row>
    <row r="68" spans="2:39" customFormat="1" hidden="1" x14ac:dyDescent="0.25">
      <c r="P68" s="227"/>
      <c r="Q68" s="255"/>
      <c r="R68" s="222"/>
      <c r="S68" s="245"/>
      <c r="T68" s="249"/>
      <c r="U68" s="246"/>
      <c r="V68" s="248"/>
      <c r="W68" s="249"/>
      <c r="X68" s="249"/>
      <c r="Y68" s="246"/>
      <c r="Z68" s="248"/>
      <c r="AA68" s="222"/>
      <c r="AB68" s="222"/>
      <c r="AC68" s="222"/>
      <c r="AD68" s="222"/>
      <c r="AE68" s="222"/>
      <c r="AF68" s="222"/>
      <c r="AG68" s="222"/>
      <c r="AH68" s="222"/>
      <c r="AI68" s="222"/>
      <c r="AJ68" s="222"/>
      <c r="AK68" s="226"/>
      <c r="AL68" s="226"/>
      <c r="AM68" s="226"/>
    </row>
    <row r="69" spans="2:39" customFormat="1" hidden="1" x14ac:dyDescent="0.25">
      <c r="B69" s="1"/>
      <c r="P69" s="227"/>
      <c r="Q69" s="255"/>
      <c r="R69" s="222"/>
      <c r="S69" s="245"/>
      <c r="T69" s="249"/>
      <c r="U69" s="246"/>
      <c r="V69" s="248"/>
      <c r="W69" s="249"/>
      <c r="X69" s="249"/>
      <c r="Y69" s="246"/>
      <c r="Z69" s="248"/>
      <c r="AA69" s="222"/>
      <c r="AB69" s="222"/>
      <c r="AC69" s="222"/>
      <c r="AD69" s="222"/>
      <c r="AE69" s="222"/>
      <c r="AF69" s="222"/>
      <c r="AG69" s="222"/>
      <c r="AH69" s="222"/>
      <c r="AI69" s="222"/>
      <c r="AJ69" s="222"/>
      <c r="AK69" s="226"/>
      <c r="AL69" s="226"/>
      <c r="AM69" s="226"/>
    </row>
    <row r="70" spans="2:39" customFormat="1" hidden="1" x14ac:dyDescent="0.25">
      <c r="B70" s="1"/>
      <c r="P70" s="227"/>
      <c r="Q70" s="255"/>
      <c r="R70" s="222"/>
      <c r="S70" s="245"/>
      <c r="T70" s="249"/>
      <c r="U70" s="246"/>
      <c r="V70" s="248"/>
      <c r="W70" s="249"/>
      <c r="X70" s="249"/>
      <c r="Y70" s="246"/>
      <c r="Z70" s="248"/>
      <c r="AA70" s="222"/>
      <c r="AB70" s="222"/>
      <c r="AC70" s="222"/>
      <c r="AD70" s="222"/>
      <c r="AE70" s="222"/>
      <c r="AF70" s="222"/>
      <c r="AG70" s="222"/>
      <c r="AH70" s="222"/>
      <c r="AI70" s="222"/>
      <c r="AJ70" s="222"/>
      <c r="AK70" s="226"/>
      <c r="AL70" s="226"/>
      <c r="AM70" s="226"/>
    </row>
    <row r="71" spans="2:39" customFormat="1" hidden="1" x14ac:dyDescent="0.25">
      <c r="B71" s="1"/>
      <c r="P71" s="227"/>
      <c r="Q71" s="255"/>
      <c r="R71" s="222"/>
      <c r="S71" s="245"/>
      <c r="T71" s="249"/>
      <c r="U71" s="246"/>
      <c r="V71" s="248"/>
      <c r="W71" s="249"/>
      <c r="X71" s="249"/>
      <c r="Y71" s="246"/>
      <c r="Z71" s="248"/>
      <c r="AA71" s="222"/>
      <c r="AB71" s="222"/>
      <c r="AC71" s="222"/>
      <c r="AD71" s="222"/>
      <c r="AE71" s="222"/>
      <c r="AF71" s="222"/>
      <c r="AG71" s="222"/>
      <c r="AH71" s="222"/>
      <c r="AI71" s="222"/>
      <c r="AJ71" s="222"/>
      <c r="AK71" s="226"/>
      <c r="AL71" s="226"/>
      <c r="AM71" s="226"/>
    </row>
    <row r="72" spans="2:39" customFormat="1" hidden="1" x14ac:dyDescent="0.25">
      <c r="B72" s="1"/>
      <c r="P72" s="227"/>
      <c r="Q72" s="255"/>
      <c r="R72" s="222"/>
      <c r="S72" s="245"/>
      <c r="T72" s="249"/>
      <c r="U72" s="246"/>
      <c r="V72" s="248"/>
      <c r="W72" s="249"/>
      <c r="X72" s="249"/>
      <c r="Y72" s="246"/>
      <c r="Z72" s="248"/>
      <c r="AA72" s="222"/>
      <c r="AB72" s="222"/>
      <c r="AC72" s="222"/>
      <c r="AD72" s="222"/>
      <c r="AE72" s="222"/>
      <c r="AF72" s="222"/>
      <c r="AG72" s="222"/>
      <c r="AH72" s="222"/>
      <c r="AI72" s="222"/>
      <c r="AJ72" s="222"/>
      <c r="AK72" s="226"/>
      <c r="AL72" s="226"/>
      <c r="AM72" s="226"/>
    </row>
    <row r="73" spans="2:39" customFormat="1" hidden="1" x14ac:dyDescent="0.25">
      <c r="B73" s="1"/>
      <c r="P73" s="227"/>
      <c r="Q73" s="255"/>
      <c r="R73" s="222"/>
      <c r="S73" s="245"/>
      <c r="T73" s="249"/>
      <c r="U73" s="246"/>
      <c r="V73" s="248"/>
      <c r="W73" s="249"/>
      <c r="X73" s="249"/>
      <c r="Y73" s="246"/>
      <c r="Z73" s="248"/>
      <c r="AA73" s="222"/>
      <c r="AB73" s="222"/>
      <c r="AC73" s="222"/>
      <c r="AD73" s="222"/>
      <c r="AE73" s="222"/>
      <c r="AF73" s="222"/>
      <c r="AG73" s="222"/>
      <c r="AH73" s="222"/>
      <c r="AI73" s="222"/>
      <c r="AJ73" s="222"/>
      <c r="AK73" s="226"/>
      <c r="AL73" s="226"/>
      <c r="AM73" s="226"/>
    </row>
    <row r="74" spans="2:39" customFormat="1" hidden="1" x14ac:dyDescent="0.25">
      <c r="B74" s="1"/>
      <c r="P74" s="227"/>
      <c r="Q74" s="255"/>
      <c r="R74" s="222"/>
      <c r="S74" s="245"/>
      <c r="T74" s="249"/>
      <c r="U74" s="246"/>
      <c r="V74" s="248"/>
      <c r="W74" s="249"/>
      <c r="X74" s="249"/>
      <c r="Y74" s="246"/>
      <c r="Z74" s="248"/>
      <c r="AA74" s="222"/>
      <c r="AB74" s="222"/>
      <c r="AC74" s="222"/>
      <c r="AD74" s="222"/>
      <c r="AE74" s="222"/>
      <c r="AF74" s="222"/>
      <c r="AG74" s="222"/>
      <c r="AH74" s="222"/>
      <c r="AI74" s="222"/>
      <c r="AJ74" s="222"/>
      <c r="AK74" s="226"/>
      <c r="AL74" s="226"/>
      <c r="AM74" s="226"/>
    </row>
    <row r="75" spans="2:39" customFormat="1" hidden="1" x14ac:dyDescent="0.25">
      <c r="B75" s="1"/>
      <c r="P75" s="227"/>
      <c r="Q75" s="255"/>
      <c r="R75" s="222"/>
      <c r="S75" s="245"/>
      <c r="T75" s="249"/>
      <c r="U75" s="246"/>
      <c r="V75" s="248"/>
      <c r="W75" s="249"/>
      <c r="X75" s="249"/>
      <c r="Y75" s="246"/>
      <c r="Z75" s="248"/>
      <c r="AA75" s="222"/>
      <c r="AB75" s="222"/>
      <c r="AC75" s="222"/>
      <c r="AD75" s="222"/>
      <c r="AE75" s="222"/>
      <c r="AF75" s="222"/>
      <c r="AG75" s="222"/>
      <c r="AH75" s="222"/>
      <c r="AI75" s="222"/>
      <c r="AJ75" s="222"/>
      <c r="AK75" s="226"/>
      <c r="AL75" s="226"/>
      <c r="AM75" s="226"/>
    </row>
    <row r="76" spans="2:39" customFormat="1" hidden="1" x14ac:dyDescent="0.25">
      <c r="B76" s="1"/>
      <c r="P76" s="227"/>
      <c r="Q76" s="255"/>
      <c r="R76" s="222"/>
      <c r="S76" s="245"/>
      <c r="T76" s="249"/>
      <c r="U76" s="246"/>
      <c r="V76" s="248"/>
      <c r="W76" s="249"/>
      <c r="X76" s="249"/>
      <c r="Y76" s="246"/>
      <c r="Z76" s="248"/>
      <c r="AA76" s="222"/>
      <c r="AB76" s="222"/>
      <c r="AC76" s="222"/>
      <c r="AD76" s="222"/>
      <c r="AE76" s="222"/>
      <c r="AF76" s="222"/>
      <c r="AG76" s="222"/>
      <c r="AH76" s="222"/>
      <c r="AI76" s="222"/>
      <c r="AJ76" s="222"/>
      <c r="AK76" s="226"/>
      <c r="AL76" s="226"/>
      <c r="AM76" s="226"/>
    </row>
    <row r="77" spans="2:39" customFormat="1" hidden="1" x14ac:dyDescent="0.25">
      <c r="B77" s="1"/>
      <c r="P77" s="227"/>
      <c r="Q77" s="255"/>
      <c r="R77" s="222"/>
      <c r="S77" s="245"/>
      <c r="T77" s="249"/>
      <c r="U77" s="246"/>
      <c r="V77" s="248"/>
      <c r="W77" s="249"/>
      <c r="X77" s="249"/>
      <c r="Y77" s="246"/>
      <c r="Z77" s="248"/>
      <c r="AA77" s="222"/>
      <c r="AB77" s="222"/>
      <c r="AC77" s="222"/>
      <c r="AD77" s="222"/>
      <c r="AE77" s="222"/>
      <c r="AF77" s="222"/>
      <c r="AG77" s="222"/>
      <c r="AH77" s="222"/>
      <c r="AI77" s="222"/>
      <c r="AJ77" s="222"/>
      <c r="AK77" s="226"/>
      <c r="AL77" s="226"/>
      <c r="AM77" s="226"/>
    </row>
    <row r="78" spans="2:39" customFormat="1" hidden="1" x14ac:dyDescent="0.25">
      <c r="B78" s="1"/>
      <c r="P78" s="227"/>
      <c r="Q78" s="255"/>
      <c r="R78" s="222"/>
      <c r="S78" s="245"/>
      <c r="T78" s="249"/>
      <c r="U78" s="246"/>
      <c r="V78" s="248"/>
      <c r="W78" s="249"/>
      <c r="X78" s="249"/>
      <c r="Y78" s="246"/>
      <c r="Z78" s="248"/>
      <c r="AA78" s="222"/>
      <c r="AB78" s="222"/>
      <c r="AC78" s="222"/>
      <c r="AD78" s="222"/>
      <c r="AE78" s="222"/>
      <c r="AF78" s="222"/>
      <c r="AG78" s="222"/>
      <c r="AH78" s="222"/>
      <c r="AI78" s="222"/>
      <c r="AJ78" s="222"/>
      <c r="AK78" s="226"/>
      <c r="AL78" s="226"/>
      <c r="AM78" s="226"/>
    </row>
    <row r="79" spans="2:39" customFormat="1" hidden="1" x14ac:dyDescent="0.25">
      <c r="B79" s="1"/>
      <c r="P79" s="227"/>
      <c r="Q79" s="255"/>
      <c r="R79" s="222"/>
      <c r="S79" s="245"/>
      <c r="T79" s="249"/>
      <c r="U79" s="246"/>
      <c r="V79" s="248"/>
      <c r="W79" s="249"/>
      <c r="X79" s="249"/>
      <c r="Y79" s="246"/>
      <c r="Z79" s="248"/>
      <c r="AA79" s="222"/>
      <c r="AB79" s="222"/>
      <c r="AC79" s="222"/>
      <c r="AD79" s="222"/>
      <c r="AE79" s="222"/>
      <c r="AF79" s="222"/>
      <c r="AG79" s="222"/>
      <c r="AH79" s="222"/>
      <c r="AI79" s="222"/>
      <c r="AJ79" s="222"/>
      <c r="AK79" s="226"/>
      <c r="AL79" s="226"/>
      <c r="AM79" s="226"/>
    </row>
    <row r="80" spans="2:39" customFormat="1" hidden="1" x14ac:dyDescent="0.25">
      <c r="B80" s="1"/>
      <c r="P80" s="227"/>
      <c r="Q80" s="255"/>
      <c r="R80" s="222"/>
      <c r="S80" s="245"/>
      <c r="T80" s="249"/>
      <c r="U80" s="246"/>
      <c r="V80" s="248"/>
      <c r="W80" s="249"/>
      <c r="X80" s="249"/>
      <c r="Y80" s="246"/>
      <c r="Z80" s="248"/>
      <c r="AA80" s="222"/>
      <c r="AB80" s="222"/>
      <c r="AC80" s="222"/>
      <c r="AD80" s="222"/>
      <c r="AE80" s="222"/>
      <c r="AF80" s="222"/>
      <c r="AG80" s="222"/>
      <c r="AH80" s="222"/>
      <c r="AI80" s="222"/>
      <c r="AJ80" s="222"/>
      <c r="AK80" s="226"/>
      <c r="AL80" s="226"/>
      <c r="AM80" s="226"/>
    </row>
    <row r="81" spans="2:39" customFormat="1" hidden="1" x14ac:dyDescent="0.25">
      <c r="P81" s="227"/>
      <c r="Q81" s="255"/>
      <c r="R81" s="222"/>
      <c r="S81" s="245"/>
      <c r="T81" s="249"/>
      <c r="U81" s="246"/>
      <c r="V81" s="248"/>
      <c r="W81" s="249"/>
      <c r="X81" s="249"/>
      <c r="Y81" s="246"/>
      <c r="Z81" s="248"/>
      <c r="AA81" s="222"/>
      <c r="AB81" s="222"/>
      <c r="AC81" s="222"/>
      <c r="AD81" s="222"/>
      <c r="AE81" s="222"/>
      <c r="AF81" s="222"/>
      <c r="AG81" s="222"/>
      <c r="AH81" s="222"/>
      <c r="AI81" s="222"/>
      <c r="AJ81" s="222"/>
      <c r="AK81" s="226"/>
      <c r="AL81" s="226"/>
      <c r="AM81" s="226"/>
    </row>
    <row r="82" spans="2:39" customFormat="1" hidden="1" x14ac:dyDescent="0.25">
      <c r="P82" s="227"/>
      <c r="Q82" s="255"/>
      <c r="R82" s="222"/>
      <c r="S82" s="245"/>
      <c r="T82" s="249"/>
      <c r="U82" s="246"/>
      <c r="V82" s="248"/>
      <c r="W82" s="249"/>
      <c r="X82" s="249"/>
      <c r="Y82" s="246"/>
      <c r="Z82" s="248"/>
      <c r="AA82" s="222"/>
      <c r="AB82" s="222"/>
      <c r="AC82" s="222"/>
      <c r="AD82" s="222"/>
      <c r="AE82" s="222"/>
      <c r="AF82" s="222"/>
      <c r="AG82" s="222"/>
      <c r="AH82" s="222"/>
      <c r="AI82" s="222"/>
      <c r="AJ82" s="222"/>
      <c r="AK82" s="226"/>
      <c r="AL82" s="226"/>
      <c r="AM82" s="226"/>
    </row>
    <row r="83" spans="2:39" customFormat="1" hidden="1" x14ac:dyDescent="0.25">
      <c r="P83" s="227"/>
      <c r="Q83" s="255"/>
      <c r="R83" s="222"/>
      <c r="S83" s="245"/>
      <c r="T83" s="249"/>
      <c r="U83" s="246"/>
      <c r="V83" s="248"/>
      <c r="W83" s="249"/>
      <c r="X83" s="249"/>
      <c r="Y83" s="246"/>
      <c r="Z83" s="248"/>
      <c r="AA83" s="222"/>
      <c r="AB83" s="222"/>
      <c r="AC83" s="222"/>
      <c r="AD83" s="222"/>
      <c r="AE83" s="222"/>
      <c r="AF83" s="222"/>
      <c r="AG83" s="222"/>
      <c r="AH83" s="222"/>
      <c r="AI83" s="222"/>
      <c r="AJ83" s="222"/>
      <c r="AK83" s="226"/>
      <c r="AL83" s="226"/>
      <c r="AM83" s="226"/>
    </row>
    <row r="84" spans="2:39" customFormat="1" hidden="1" x14ac:dyDescent="0.25">
      <c r="B84" s="1"/>
      <c r="P84" s="227"/>
      <c r="Q84" s="255"/>
      <c r="R84" s="222"/>
      <c r="S84" s="245"/>
      <c r="T84" s="249"/>
      <c r="U84" s="246"/>
      <c r="V84" s="248"/>
      <c r="W84" s="249"/>
      <c r="X84" s="249"/>
      <c r="Y84" s="246"/>
      <c r="Z84" s="248"/>
      <c r="AA84" s="222"/>
      <c r="AB84" s="222"/>
      <c r="AC84" s="222"/>
      <c r="AD84" s="222"/>
      <c r="AE84" s="222"/>
      <c r="AF84" s="222"/>
      <c r="AG84" s="222"/>
      <c r="AH84" s="222"/>
      <c r="AI84" s="222"/>
      <c r="AJ84" s="222"/>
      <c r="AK84" s="226"/>
      <c r="AL84" s="226"/>
      <c r="AM84" s="226"/>
    </row>
    <row r="85" spans="2:39" customFormat="1" hidden="1" x14ac:dyDescent="0.25">
      <c r="B85" s="1"/>
      <c r="P85" s="227"/>
      <c r="Q85" s="255"/>
      <c r="R85" s="222"/>
      <c r="S85" s="245"/>
      <c r="T85" s="249"/>
      <c r="U85" s="246"/>
      <c r="V85" s="248"/>
      <c r="W85" s="249"/>
      <c r="X85" s="249"/>
      <c r="Y85" s="246"/>
      <c r="Z85" s="248"/>
      <c r="AA85" s="222"/>
      <c r="AB85" s="222"/>
      <c r="AC85" s="222"/>
      <c r="AD85" s="222"/>
      <c r="AE85" s="222"/>
      <c r="AF85" s="222"/>
      <c r="AG85" s="222"/>
      <c r="AH85" s="222"/>
      <c r="AI85" s="222"/>
      <c r="AJ85" s="222"/>
      <c r="AK85" s="226"/>
      <c r="AL85" s="226"/>
      <c r="AM85" s="226"/>
    </row>
    <row r="86" spans="2:39" customFormat="1" hidden="1" x14ac:dyDescent="0.25">
      <c r="B86" s="12" t="s">
        <v>68</v>
      </c>
      <c r="P86" s="227"/>
      <c r="Q86" s="255"/>
      <c r="R86" s="222"/>
      <c r="S86" s="245"/>
      <c r="T86" s="249"/>
      <c r="U86" s="246"/>
      <c r="V86" s="248"/>
      <c r="W86" s="249"/>
      <c r="X86" s="249"/>
      <c r="Y86" s="246"/>
      <c r="Z86" s="248"/>
      <c r="AA86" s="222"/>
      <c r="AB86" s="222"/>
      <c r="AC86" s="222"/>
      <c r="AD86" s="222"/>
      <c r="AE86" s="222"/>
      <c r="AF86" s="222"/>
      <c r="AG86" s="222"/>
      <c r="AH86" s="222"/>
      <c r="AI86" s="222"/>
      <c r="AJ86" s="222"/>
      <c r="AK86" s="226"/>
      <c r="AL86" s="226"/>
      <c r="AM86" s="226"/>
    </row>
    <row r="87" spans="2:39" customFormat="1" hidden="1" x14ac:dyDescent="0.25">
      <c r="B87" s="22"/>
      <c r="P87" s="227"/>
      <c r="Q87" s="255"/>
      <c r="R87" s="222"/>
      <c r="S87" s="245"/>
      <c r="T87" s="249"/>
      <c r="U87" s="246"/>
      <c r="V87" s="248"/>
      <c r="W87" s="249"/>
      <c r="X87" s="249"/>
      <c r="Y87" s="246"/>
      <c r="Z87" s="248"/>
      <c r="AA87" s="222"/>
      <c r="AB87" s="222"/>
      <c r="AC87" s="222"/>
      <c r="AD87" s="222"/>
      <c r="AE87" s="222"/>
      <c r="AF87" s="222"/>
      <c r="AG87" s="222"/>
      <c r="AH87" s="222"/>
      <c r="AI87" s="222"/>
      <c r="AJ87" s="222"/>
      <c r="AK87" s="226"/>
      <c r="AL87" s="226"/>
      <c r="AM87" s="226"/>
    </row>
    <row r="88" spans="2:39" customFormat="1" hidden="1" x14ac:dyDescent="0.25">
      <c r="B88" s="1"/>
      <c r="P88" s="227"/>
      <c r="Q88" s="255"/>
      <c r="R88" s="222"/>
      <c r="S88" s="245"/>
      <c r="T88" s="249"/>
      <c r="U88" s="246"/>
      <c r="V88" s="248"/>
      <c r="W88" s="249"/>
      <c r="X88" s="249"/>
      <c r="Y88" s="246"/>
      <c r="Z88" s="248"/>
      <c r="AA88" s="222"/>
      <c r="AB88" s="222"/>
      <c r="AC88" s="222"/>
      <c r="AD88" s="222"/>
      <c r="AE88" s="222"/>
      <c r="AF88" s="222"/>
      <c r="AG88" s="222"/>
      <c r="AH88" s="222"/>
      <c r="AI88" s="222"/>
      <c r="AJ88" s="222"/>
      <c r="AK88" s="226"/>
      <c r="AL88" s="226"/>
      <c r="AM88" s="226"/>
    </row>
    <row r="89" spans="2:39" customFormat="1" hidden="1" x14ac:dyDescent="0.25">
      <c r="P89" s="227"/>
      <c r="Q89" s="255"/>
      <c r="R89" s="222"/>
      <c r="S89" s="245"/>
      <c r="T89" s="249"/>
      <c r="U89" s="246"/>
      <c r="V89" s="248"/>
      <c r="W89" s="249"/>
      <c r="X89" s="249"/>
      <c r="Y89" s="246"/>
      <c r="Z89" s="248"/>
      <c r="AA89" s="222"/>
      <c r="AB89" s="222"/>
      <c r="AC89" s="222"/>
      <c r="AD89" s="222"/>
      <c r="AE89" s="222"/>
      <c r="AF89" s="222"/>
      <c r="AG89" s="222"/>
      <c r="AH89" s="222"/>
      <c r="AI89" s="222"/>
      <c r="AJ89" s="222"/>
      <c r="AK89" s="226"/>
      <c r="AL89" s="226"/>
      <c r="AM89" s="226"/>
    </row>
    <row r="90" spans="2:39" customFormat="1" hidden="1" x14ac:dyDescent="0.25">
      <c r="P90" s="227"/>
      <c r="Q90" s="255"/>
      <c r="R90" s="222"/>
      <c r="S90" s="245"/>
      <c r="T90" s="249"/>
      <c r="U90" s="246"/>
      <c r="V90" s="248"/>
      <c r="W90" s="249"/>
      <c r="X90" s="249"/>
      <c r="Y90" s="246"/>
      <c r="Z90" s="248"/>
      <c r="AA90" s="222"/>
      <c r="AB90" s="222"/>
      <c r="AC90" s="222"/>
      <c r="AD90" s="222"/>
      <c r="AE90" s="222"/>
      <c r="AF90" s="222"/>
      <c r="AG90" s="222"/>
      <c r="AH90" s="222"/>
      <c r="AI90" s="222"/>
      <c r="AJ90" s="222"/>
      <c r="AK90" s="226"/>
      <c r="AL90" s="226"/>
      <c r="AM90" s="226"/>
    </row>
    <row r="91" spans="2:39" customFormat="1" hidden="1" x14ac:dyDescent="0.25">
      <c r="P91" s="227"/>
      <c r="Q91" s="255"/>
      <c r="R91" s="222"/>
      <c r="S91" s="245"/>
      <c r="T91" s="249"/>
      <c r="U91" s="246"/>
      <c r="V91" s="248"/>
      <c r="W91" s="249"/>
      <c r="X91" s="249"/>
      <c r="Y91" s="246"/>
      <c r="Z91" s="248"/>
      <c r="AA91" s="222"/>
      <c r="AB91" s="222"/>
      <c r="AC91" s="222"/>
      <c r="AD91" s="222"/>
      <c r="AE91" s="222"/>
      <c r="AF91" s="222"/>
      <c r="AG91" s="222"/>
      <c r="AH91" s="222"/>
      <c r="AI91" s="222"/>
      <c r="AJ91" s="222"/>
      <c r="AK91" s="226"/>
      <c r="AL91" s="226"/>
      <c r="AM91" s="226"/>
    </row>
    <row r="92" spans="2:39" customFormat="1" hidden="1" x14ac:dyDescent="0.25">
      <c r="P92" s="227"/>
      <c r="Q92" s="255"/>
      <c r="R92" s="222"/>
      <c r="S92" s="245"/>
      <c r="T92" s="249"/>
      <c r="U92" s="246"/>
      <c r="V92" s="248"/>
      <c r="W92" s="249"/>
      <c r="X92" s="249"/>
      <c r="Y92" s="246"/>
      <c r="Z92" s="248"/>
      <c r="AA92" s="222"/>
      <c r="AB92" s="222"/>
      <c r="AC92" s="222"/>
      <c r="AD92" s="222"/>
      <c r="AE92" s="222"/>
      <c r="AF92" s="222"/>
      <c r="AG92" s="222"/>
      <c r="AH92" s="222"/>
      <c r="AI92" s="222"/>
      <c r="AJ92" s="222"/>
      <c r="AK92" s="226"/>
      <c r="AL92" s="226"/>
      <c r="AM92" s="226"/>
    </row>
    <row r="93" spans="2:39" customFormat="1" hidden="1" x14ac:dyDescent="0.25">
      <c r="P93" s="227"/>
      <c r="Q93" s="255"/>
      <c r="R93" s="222"/>
      <c r="S93" s="245"/>
      <c r="T93" s="249"/>
      <c r="U93" s="246"/>
      <c r="V93" s="248"/>
      <c r="W93" s="249"/>
      <c r="X93" s="249"/>
      <c r="Y93" s="246"/>
      <c r="Z93" s="248"/>
      <c r="AA93" s="222"/>
      <c r="AB93" s="222"/>
      <c r="AC93" s="222"/>
      <c r="AD93" s="222"/>
      <c r="AE93" s="222"/>
      <c r="AF93" s="222"/>
      <c r="AG93" s="222"/>
      <c r="AH93" s="222"/>
      <c r="AI93" s="222"/>
      <c r="AJ93" s="222"/>
      <c r="AK93" s="226"/>
      <c r="AL93" s="226"/>
      <c r="AM93" s="226"/>
    </row>
    <row r="94" spans="2:39" customFormat="1" hidden="1" x14ac:dyDescent="0.25">
      <c r="P94" s="227"/>
      <c r="Q94" s="255"/>
      <c r="R94" s="222"/>
      <c r="S94" s="245"/>
      <c r="T94" s="249"/>
      <c r="U94" s="246"/>
      <c r="V94" s="248"/>
      <c r="W94" s="249"/>
      <c r="X94" s="249"/>
      <c r="Y94" s="246"/>
      <c r="Z94" s="248"/>
      <c r="AA94" s="222"/>
      <c r="AB94" s="222"/>
      <c r="AC94" s="222"/>
      <c r="AD94" s="222"/>
      <c r="AE94" s="222"/>
      <c r="AF94" s="222"/>
      <c r="AG94" s="222"/>
      <c r="AH94" s="222"/>
      <c r="AI94" s="222"/>
      <c r="AJ94" s="222"/>
      <c r="AK94" s="226"/>
      <c r="AL94" s="226"/>
      <c r="AM94" s="226"/>
    </row>
    <row r="95" spans="2:39" customFormat="1" hidden="1" x14ac:dyDescent="0.25">
      <c r="P95" s="227"/>
      <c r="Q95" s="255"/>
      <c r="R95" s="222"/>
      <c r="S95" s="245"/>
      <c r="T95" s="249"/>
      <c r="U95" s="246"/>
      <c r="V95" s="248"/>
      <c r="W95" s="249"/>
      <c r="X95" s="249"/>
      <c r="Y95" s="246"/>
      <c r="Z95" s="248"/>
      <c r="AA95" s="222"/>
      <c r="AB95" s="222"/>
      <c r="AC95" s="222"/>
      <c r="AD95" s="222"/>
      <c r="AE95" s="222"/>
      <c r="AF95" s="222"/>
      <c r="AG95" s="222"/>
      <c r="AH95" s="222"/>
      <c r="AI95" s="222"/>
      <c r="AJ95" s="222"/>
      <c r="AK95" s="226"/>
      <c r="AL95" s="226"/>
      <c r="AM95" s="226"/>
    </row>
    <row r="96" spans="2:39" customFormat="1" hidden="1" x14ac:dyDescent="0.25">
      <c r="P96" s="227"/>
      <c r="Q96" s="255"/>
      <c r="R96" s="222"/>
      <c r="S96" s="245"/>
      <c r="T96" s="249"/>
      <c r="U96" s="246"/>
      <c r="V96" s="248"/>
      <c r="W96" s="249"/>
      <c r="X96" s="249"/>
      <c r="Y96" s="246"/>
      <c r="Z96" s="248"/>
      <c r="AA96" s="222"/>
      <c r="AB96" s="222"/>
      <c r="AC96" s="222"/>
      <c r="AD96" s="222"/>
      <c r="AE96" s="222"/>
      <c r="AF96" s="222"/>
      <c r="AG96" s="222"/>
      <c r="AH96" s="222"/>
      <c r="AI96" s="222"/>
      <c r="AJ96" s="222"/>
      <c r="AK96" s="226"/>
      <c r="AL96" s="226"/>
      <c r="AM96" s="226"/>
    </row>
    <row r="97" spans="16:39" customFormat="1" hidden="1" x14ac:dyDescent="0.25">
      <c r="P97" s="227"/>
      <c r="Q97" s="255"/>
      <c r="R97" s="222"/>
      <c r="S97" s="245"/>
      <c r="T97" s="249"/>
      <c r="U97" s="246"/>
      <c r="V97" s="248"/>
      <c r="W97" s="249"/>
      <c r="X97" s="249"/>
      <c r="Y97" s="246"/>
      <c r="Z97" s="248"/>
      <c r="AA97" s="222"/>
      <c r="AB97" s="222"/>
      <c r="AC97" s="222"/>
      <c r="AD97" s="222"/>
      <c r="AE97" s="222"/>
      <c r="AF97" s="222"/>
      <c r="AG97" s="222"/>
      <c r="AH97" s="222"/>
      <c r="AI97" s="222"/>
      <c r="AJ97" s="222"/>
      <c r="AK97" s="226"/>
      <c r="AL97" s="226"/>
      <c r="AM97" s="226"/>
    </row>
    <row r="98" spans="16:39" customFormat="1" hidden="1" x14ac:dyDescent="0.25">
      <c r="P98" s="227"/>
      <c r="Q98" s="255"/>
      <c r="R98" s="222"/>
      <c r="S98" s="245"/>
      <c r="T98" s="249"/>
      <c r="U98" s="246"/>
      <c r="V98" s="248"/>
      <c r="W98" s="249"/>
      <c r="X98" s="249"/>
      <c r="Y98" s="246"/>
      <c r="Z98" s="248"/>
      <c r="AA98" s="222"/>
      <c r="AB98" s="222"/>
      <c r="AC98" s="222"/>
      <c r="AD98" s="222"/>
      <c r="AE98" s="222"/>
      <c r="AF98" s="222"/>
      <c r="AG98" s="222"/>
      <c r="AH98" s="222"/>
      <c r="AI98" s="222"/>
      <c r="AJ98" s="222"/>
      <c r="AK98" s="226"/>
      <c r="AL98" s="226"/>
      <c r="AM98" s="226"/>
    </row>
    <row r="99" spans="16:39" customFormat="1" hidden="1" x14ac:dyDescent="0.25">
      <c r="P99" s="227"/>
      <c r="Q99" s="255"/>
      <c r="R99" s="222"/>
      <c r="S99" s="245"/>
      <c r="T99" s="249"/>
      <c r="U99" s="246"/>
      <c r="V99" s="248"/>
      <c r="W99" s="249"/>
      <c r="X99" s="249"/>
      <c r="Y99" s="246"/>
      <c r="Z99" s="248"/>
      <c r="AA99" s="222"/>
      <c r="AB99" s="222"/>
      <c r="AC99" s="222"/>
      <c r="AD99" s="222"/>
      <c r="AE99" s="222"/>
      <c r="AF99" s="222"/>
      <c r="AG99" s="222"/>
      <c r="AH99" s="222"/>
      <c r="AI99" s="222"/>
      <c r="AJ99" s="222"/>
      <c r="AK99" s="226"/>
      <c r="AL99" s="226"/>
      <c r="AM99" s="226"/>
    </row>
    <row r="100" spans="16:39" customFormat="1" hidden="1" x14ac:dyDescent="0.25">
      <c r="P100" s="227"/>
      <c r="Q100" s="255"/>
      <c r="R100" s="222"/>
      <c r="S100" s="245"/>
      <c r="T100" s="249"/>
      <c r="U100" s="246"/>
      <c r="V100" s="248"/>
      <c r="W100" s="249"/>
      <c r="X100" s="249"/>
      <c r="Y100" s="246"/>
      <c r="Z100" s="248"/>
      <c r="AA100" s="222"/>
      <c r="AB100" s="222"/>
      <c r="AC100" s="222"/>
      <c r="AD100" s="222"/>
      <c r="AE100" s="222"/>
      <c r="AF100" s="222"/>
      <c r="AG100" s="222"/>
      <c r="AH100" s="222"/>
      <c r="AI100" s="222"/>
      <c r="AJ100" s="222"/>
      <c r="AK100" s="226"/>
      <c r="AL100" s="226"/>
      <c r="AM100" s="226"/>
    </row>
    <row r="101" spans="16:39" customFormat="1" hidden="1" x14ac:dyDescent="0.25">
      <c r="P101" s="227"/>
      <c r="Q101" s="255"/>
      <c r="R101" s="222"/>
      <c r="S101" s="245"/>
      <c r="T101" s="249"/>
      <c r="U101" s="246"/>
      <c r="V101" s="248"/>
      <c r="W101" s="249"/>
      <c r="X101" s="249"/>
      <c r="Y101" s="246"/>
      <c r="Z101" s="248"/>
      <c r="AA101" s="222"/>
      <c r="AB101" s="222"/>
      <c r="AC101" s="222"/>
      <c r="AD101" s="222"/>
      <c r="AE101" s="222"/>
      <c r="AF101" s="222"/>
      <c r="AG101" s="222"/>
      <c r="AH101" s="222"/>
      <c r="AI101" s="222"/>
      <c r="AJ101" s="222"/>
      <c r="AK101" s="226"/>
      <c r="AL101" s="226"/>
      <c r="AM101" s="226"/>
    </row>
  </sheetData>
  <sheetProtection algorithmName="SHA-512" hashValue="aagU4ZTVdOYX12yhMpgELylar4EQ075qSgPZhBn3EUMtXyvFEDyy/kMt8E7irupVnPLUhVK5pFXdEh0l3xIAng==" saltValue="jzb6onBmtPww+leR0pvA6A==" spinCount="100000" sheet="1" selectLockedCells="1"/>
  <mergeCells count="51">
    <mergeCell ref="W1:Z1"/>
    <mergeCell ref="S2:U2"/>
    <mergeCell ref="Y2:Z2"/>
    <mergeCell ref="E21:G21"/>
    <mergeCell ref="B22:D22"/>
    <mergeCell ref="E22:G22"/>
    <mergeCell ref="H22:J22"/>
    <mergeCell ref="G24:G25"/>
    <mergeCell ref="S1:V1"/>
    <mergeCell ref="B27:C28"/>
    <mergeCell ref="D27:D28"/>
    <mergeCell ref="E27:E28"/>
    <mergeCell ref="F27:F28"/>
    <mergeCell ref="G27:G28"/>
    <mergeCell ref="B23:D23"/>
    <mergeCell ref="E23:F23"/>
    <mergeCell ref="H23:I23"/>
    <mergeCell ref="B24:C25"/>
    <mergeCell ref="D24:D25"/>
    <mergeCell ref="E24:E25"/>
    <mergeCell ref="E39:E40"/>
    <mergeCell ref="F24:F25"/>
    <mergeCell ref="F39:F40"/>
    <mergeCell ref="G39:G40"/>
    <mergeCell ref="B41:C41"/>
    <mergeCell ref="B29:C29"/>
    <mergeCell ref="B32:C32"/>
    <mergeCell ref="B38:C38"/>
    <mergeCell ref="B33:C34"/>
    <mergeCell ref="D33:D34"/>
    <mergeCell ref="E33:E34"/>
    <mergeCell ref="F33:F34"/>
    <mergeCell ref="G33:G34"/>
    <mergeCell ref="B35:C35"/>
    <mergeCell ref="B30:C30"/>
    <mergeCell ref="B31:C31"/>
    <mergeCell ref="B36:C36"/>
    <mergeCell ref="B37:C37"/>
    <mergeCell ref="B51:C51"/>
    <mergeCell ref="B39:C40"/>
    <mergeCell ref="D39:D40"/>
    <mergeCell ref="B44:C44"/>
    <mergeCell ref="B47:C47"/>
    <mergeCell ref="B45:C46"/>
    <mergeCell ref="D45:D46"/>
    <mergeCell ref="B42:C42"/>
    <mergeCell ref="E45:E46"/>
    <mergeCell ref="F45:F46"/>
    <mergeCell ref="G45:G46"/>
    <mergeCell ref="B43:C43"/>
    <mergeCell ref="B48:C48"/>
  </mergeCells>
  <conditionalFormatting sqref="G24 G33 G39 F47:F48">
    <cfRule type="expression" dxfId="27" priority="48">
      <formula>E24="Anforderung nicht erfüllt"</formula>
    </cfRule>
  </conditionalFormatting>
  <conditionalFormatting sqref="G26:G27">
    <cfRule type="expression" dxfId="26" priority="16">
      <formula>F26="Anforderung nicht erfüllt"</formula>
    </cfRule>
  </conditionalFormatting>
  <conditionalFormatting sqref="G45">
    <cfRule type="expression" dxfId="25" priority="4">
      <formula>F45="Anforderung nicht erfüllt"</formula>
    </cfRule>
  </conditionalFormatting>
  <conditionalFormatting sqref="H24:H25">
    <cfRule type="expression" dxfId="24" priority="39">
      <formula>IF(G24="Anforderung nicht erfüllt",1,0)</formula>
    </cfRule>
  </conditionalFormatting>
  <conditionalFormatting sqref="H27:H28">
    <cfRule type="expression" dxfId="23" priority="15">
      <formula>IF(G27="Anforderung nicht erfüllt",1,0)</formula>
    </cfRule>
  </conditionalFormatting>
  <conditionalFormatting sqref="H33:H34">
    <cfRule type="expression" dxfId="22" priority="25">
      <formula>IF(G33="Anforderung nicht erfüllt",1,0)</formula>
    </cfRule>
  </conditionalFormatting>
  <conditionalFormatting sqref="H39:H40">
    <cfRule type="expression" dxfId="21" priority="19">
      <formula>IF(G39="Anforderung nicht erfüllt",1,0)</formula>
    </cfRule>
  </conditionalFormatting>
  <conditionalFormatting sqref="H45:H46">
    <cfRule type="expression" dxfId="20" priority="3">
      <formula>IF(G45="Anforderung nicht erfüllt",1,0)</formula>
    </cfRule>
  </conditionalFormatting>
  <conditionalFormatting sqref="I24:I25">
    <cfRule type="containsBlanks" dxfId="19" priority="11">
      <formula>LEN(TRIM(I24))=0</formula>
    </cfRule>
  </conditionalFormatting>
  <conditionalFormatting sqref="I27:I28">
    <cfRule type="containsBlanks" dxfId="18" priority="9">
      <formula>LEN(TRIM(I27))=0</formula>
    </cfRule>
  </conditionalFormatting>
  <conditionalFormatting sqref="I33:I34">
    <cfRule type="containsBlanks" dxfId="17" priority="7">
      <formula>LEN(TRIM(I33))=0</formula>
    </cfRule>
  </conditionalFormatting>
  <conditionalFormatting sqref="I39:I40">
    <cfRule type="containsBlanks" dxfId="16" priority="5">
      <formula>LEN(TRIM(I39))=0</formula>
    </cfRule>
  </conditionalFormatting>
  <conditionalFormatting sqref="I45:I46">
    <cfRule type="containsBlanks" dxfId="15" priority="1">
      <formula>LEN(TRIM(I45))=0</formula>
    </cfRule>
  </conditionalFormatting>
  <conditionalFormatting sqref="I47:I48">
    <cfRule type="expression" dxfId="14" priority="47">
      <formula>IF(OR(H47="erfüllt",H47="",I47&lt;&gt;""),0,1)</formula>
    </cfRule>
  </conditionalFormatting>
  <conditionalFormatting sqref="J24:J28">
    <cfRule type="expression" dxfId="13" priority="13">
      <formula>IF(OR(I24="erfüllt",I24="",J24&lt;&gt;""),0,1)</formula>
    </cfRule>
  </conditionalFormatting>
  <conditionalFormatting sqref="J33:J34">
    <cfRule type="expression" dxfId="12" priority="23">
      <formula>IF(OR(I33="erfüllt",I33="",J33&lt;&gt;""),0,1)</formula>
    </cfRule>
  </conditionalFormatting>
  <conditionalFormatting sqref="J39:J40">
    <cfRule type="expression" dxfId="11" priority="17">
      <formula>IF(OR(I39="erfüllt",I39="",J39&lt;&gt;""),0,1)</formula>
    </cfRule>
  </conditionalFormatting>
  <conditionalFormatting sqref="J45:J46">
    <cfRule type="expression" dxfId="10" priority="2">
      <formula>IF(OR(I45="erfüllt",I45="",J45&lt;&gt;""),0,1)</formula>
    </cfRule>
  </conditionalFormatting>
  <dataValidations count="1">
    <dataValidation type="textLength" operator="lessThan" allowBlank="1" showInputMessage="1" showErrorMessage="1" sqref="J24:J25 J27:J46" xr:uid="{00000000-0002-0000-0800-000000000000}">
      <formula1>200</formula1>
    </dataValidation>
  </dataValidations>
  <hyperlinks>
    <hyperlink ref="B86" location="SV!A1" display="← Zurück " xr:uid="{00000000-0004-0000-0800-000001000000}"/>
    <hyperlink ref="G51" location="'Übersicht Bearbeitungsstand'!A1" display="zur Übersicht Bearbeitungsstand " xr:uid="{00000000-0004-0000-0800-000002000000}"/>
    <hyperlink ref="B51:C51" location="Struktur!A1" display="← Zurück " xr:uid="{B9C004C3-45CF-431F-B7F6-B28DC47F5559}"/>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4000000}">
          <x14:formula1>
            <xm:f>versteckt!$E$1:$E$3</xm:f>
          </x14:formula1>
          <xm:sqref>I39:I40 I24:I25 I27:I28 I33:I34 I45:I46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3</vt:i4>
      </vt:variant>
    </vt:vector>
  </HeadingPairs>
  <TitlesOfParts>
    <vt:vector size="17" baseType="lpstr">
      <vt:lpstr>Deckblatt</vt:lpstr>
      <vt:lpstr>Inhalt</vt:lpstr>
      <vt:lpstr>Ausfüllhinweise und Abkürzungen</vt:lpstr>
      <vt:lpstr>Übersicht Bearbeitungsstand</vt:lpstr>
      <vt:lpstr>Allgemeine Angaben</vt:lpstr>
      <vt:lpstr>LA</vt:lpstr>
      <vt:lpstr>SV</vt:lpstr>
      <vt:lpstr>Struktur</vt:lpstr>
      <vt:lpstr>Fallzahlen Einrichtung</vt:lpstr>
      <vt:lpstr>Vorabbewertung</vt:lpstr>
      <vt:lpstr>Auditbericht</vt:lpstr>
      <vt:lpstr>Daten</vt:lpstr>
      <vt:lpstr>Hinw_Abw</vt:lpstr>
      <vt:lpstr>versteckt</vt:lpstr>
      <vt:lpstr>Auditbericht!_Hlk511035390</vt:lpstr>
      <vt:lpstr>Auditbericht!Drucktitel</vt:lpstr>
      <vt:lpstr>Vorabbewertung!Drucktitel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ClarCert - Markus Bartl</dc:creator>
  <cp:lastModifiedBy>ClarCert - Melissa Häußler</cp:lastModifiedBy>
  <dcterms:created xsi:type="dcterms:W3CDTF">2019-06-17T14:10:50Z</dcterms:created>
  <dcterms:modified xsi:type="dcterms:W3CDTF">2023-12-22T08:29:29Z</dcterms:modified>
</cp:coreProperties>
</file>