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DieseArbeitsmappe"/>
  <mc:AlternateContent xmlns:mc="http://schemas.openxmlformats.org/markup-compatibility/2006">
    <mc:Choice Requires="x15">
      <x15ac:absPath xmlns:x15ac="http://schemas.microsoft.com/office/spreadsheetml/2010/11/ac" url="K:\07_fachgesellschaften\_dgh - handchirurgie (zhz, ezh)\06_eb, kb, afk\zhz\"/>
    </mc:Choice>
  </mc:AlternateContent>
  <xr:revisionPtr revIDLastSave="0" documentId="13_ncr:1_{76238CD6-9BB9-4540-9437-583D67741BF9}" xr6:coauthVersionLast="47" xr6:coauthVersionMax="47" xr10:uidLastSave="{00000000-0000-0000-0000-000000000000}"/>
  <workbookProtection workbookAlgorithmName="SHA-512" workbookHashValue="TLONDbbi8NyvdZCTiBxRf+H6+yQtbG2PX12coeo6hBgR5X52mgTPIBH+QZwM3Zs+ADGBFsZOf5+XQ1gpmQ/DNw==" workbookSaltValue="7ZJtkpArzHsqKZKnzrSM5A==" workbookSpinCount="100000" lockStructure="1"/>
  <bookViews>
    <workbookView xWindow="-120" yWindow="-120" windowWidth="29040" windowHeight="15720" activeTab="1" xr2:uid="{00000000-000D-0000-FFFF-FFFF00000000}"/>
  </bookViews>
  <sheets>
    <sheet name="Erläuterung" sheetId="3" r:id="rId1"/>
    <sheet name="Kennzahlenbogen" sheetId="2" r:id="rId2"/>
    <sheet name="Auswertungsblatt" sheetId="5" state="hidden" r:id="rId3"/>
  </sheets>
  <definedNames>
    <definedName name="_xlnm.Print_Area" localSheetId="1">Kennzahlenbogen!$A$1:$M$53</definedName>
    <definedName name="_xlnm.Print_Titles" localSheetId="1">Kennzahlenbogen!$22:$22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5" l="1"/>
  <c r="A3" i="5" l="1"/>
  <c r="DS3" i="5"/>
  <c r="DK1" i="5"/>
  <c r="Y28" i="2"/>
  <c r="Y29" i="2"/>
  <c r="Y30" i="2"/>
  <c r="Y31" i="2"/>
  <c r="Y32" i="2"/>
  <c r="Y33" i="2"/>
  <c r="Y34" i="2"/>
  <c r="Y35" i="2"/>
  <c r="Y36" i="2"/>
  <c r="Y37" i="2"/>
  <c r="Y38" i="2"/>
  <c r="Y39" i="2"/>
  <c r="Y40" i="2"/>
  <c r="Y41" i="2"/>
  <c r="Y42" i="2"/>
  <c r="Y43" i="2"/>
  <c r="Y44" i="2"/>
  <c r="Y45" i="2"/>
  <c r="Y46" i="2"/>
  <c r="Y47" i="2"/>
  <c r="Y48" i="2"/>
  <c r="Y49" i="2"/>
  <c r="Y50" i="2"/>
  <c r="Y51" i="2"/>
  <c r="Y52" i="2"/>
  <c r="Y27" i="2"/>
  <c r="O23" i="2"/>
  <c r="P27" i="2"/>
  <c r="Q27" i="2"/>
  <c r="Q23" i="2"/>
  <c r="O27" i="2"/>
  <c r="X27" i="2" s="1"/>
  <c r="DS1" i="5"/>
  <c r="EZ3" i="5"/>
  <c r="EY3" i="5"/>
  <c r="EW3" i="5"/>
  <c r="EV3" i="5"/>
  <c r="ET3" i="5"/>
  <c r="ES3" i="5"/>
  <c r="EQ3" i="5"/>
  <c r="EP3" i="5"/>
  <c r="EO3" i="5"/>
  <c r="EN3" i="5"/>
  <c r="EM3" i="5"/>
  <c r="EL3" i="5"/>
  <c r="EK3" i="5"/>
  <c r="EJ3" i="5"/>
  <c r="EH3" i="5"/>
  <c r="EG3" i="5"/>
  <c r="EF3" i="5"/>
  <c r="EE3" i="5"/>
  <c r="ED3" i="5"/>
  <c r="EB3" i="5"/>
  <c r="EA3" i="5"/>
  <c r="DY3" i="5"/>
  <c r="DX3" i="5"/>
  <c r="EX1" i="5"/>
  <c r="EU1" i="5"/>
  <c r="ER1" i="5"/>
  <c r="EO1" i="5"/>
  <c r="EL1" i="5"/>
  <c r="EI1" i="5"/>
  <c r="EF1" i="5"/>
  <c r="EC1" i="5"/>
  <c r="DZ1" i="5"/>
  <c r="DW1" i="5"/>
  <c r="DV3" i="5"/>
  <c r="DU3" i="5"/>
  <c r="DT1" i="5"/>
  <c r="G57" i="2"/>
  <c r="H70" i="2"/>
  <c r="FA3" i="5" s="1"/>
  <c r="G58" i="2"/>
  <c r="DT3" i="5" s="1"/>
  <c r="G59" i="2"/>
  <c r="DW3" i="5" s="1"/>
  <c r="G60" i="2"/>
  <c r="DZ3" i="5" s="1"/>
  <c r="G61" i="2"/>
  <c r="EC3" i="5" s="1"/>
  <c r="G62" i="2"/>
  <c r="G63" i="2"/>
  <c r="EI3" i="5" s="1"/>
  <c r="G64" i="2"/>
  <c r="G65" i="2"/>
  <c r="G66" i="2"/>
  <c r="ER3" i="5" s="1"/>
  <c r="G67" i="2"/>
  <c r="EU3" i="5" s="1"/>
  <c r="G68" i="2"/>
  <c r="EX3" i="5" s="1"/>
  <c r="O49" i="2"/>
  <c r="H24" i="2" l="1"/>
  <c r="DO1" i="5" l="1"/>
  <c r="DG1" i="5"/>
  <c r="DR3" i="5"/>
  <c r="DN3" i="5"/>
  <c r="DL3" i="5"/>
  <c r="DP3" i="5"/>
  <c r="DK3" i="5"/>
  <c r="DO3" i="5"/>
  <c r="O51" i="2"/>
  <c r="P51" i="2"/>
  <c r="Q51" i="2"/>
  <c r="R51" i="2" s="1"/>
  <c r="I24" i="2"/>
  <c r="P24" i="2"/>
  <c r="DG3" i="5"/>
  <c r="DC3" i="5"/>
  <c r="CY3" i="5"/>
  <c r="CU3" i="5"/>
  <c r="CQ3" i="5"/>
  <c r="CM3" i="5"/>
  <c r="CI3" i="5"/>
  <c r="CE3" i="5"/>
  <c r="CA3" i="5"/>
  <c r="BW3" i="5"/>
  <c r="BS3" i="5"/>
  <c r="BO3" i="5"/>
  <c r="BK3" i="5"/>
  <c r="BG3" i="5"/>
  <c r="BC3" i="5"/>
  <c r="AY3" i="5"/>
  <c r="AU3" i="5"/>
  <c r="AQ3" i="5"/>
  <c r="AM3" i="5"/>
  <c r="AI3" i="5"/>
  <c r="AE3" i="5"/>
  <c r="AA3" i="5"/>
  <c r="W3" i="5"/>
  <c r="S3" i="5"/>
  <c r="O3" i="5"/>
  <c r="P3" i="5"/>
  <c r="G3" i="5"/>
  <c r="CJ3" i="5"/>
  <c r="CL3" i="5"/>
  <c r="CN3" i="5"/>
  <c r="CP3" i="5"/>
  <c r="CR3" i="5"/>
  <c r="CT3" i="5"/>
  <c r="CV3" i="5"/>
  <c r="CX3" i="5"/>
  <c r="CZ3" i="5"/>
  <c r="DB3" i="5"/>
  <c r="DD3" i="5"/>
  <c r="DF3" i="5"/>
  <c r="DH3" i="5"/>
  <c r="DJ3" i="5"/>
  <c r="L3" i="5"/>
  <c r="N3" i="5"/>
  <c r="R3" i="5"/>
  <c r="T3" i="5"/>
  <c r="V3" i="5"/>
  <c r="X3" i="5"/>
  <c r="Z3" i="5"/>
  <c r="AB3" i="5"/>
  <c r="AD3" i="5"/>
  <c r="AF3" i="5"/>
  <c r="AH3" i="5"/>
  <c r="AJ3" i="5"/>
  <c r="AL3" i="5"/>
  <c r="AN3" i="5"/>
  <c r="AP3" i="5"/>
  <c r="AR3" i="5"/>
  <c r="AT3" i="5"/>
  <c r="AV3" i="5"/>
  <c r="AX3" i="5"/>
  <c r="AZ3" i="5"/>
  <c r="BB3" i="5"/>
  <c r="BD3" i="5"/>
  <c r="BF3" i="5"/>
  <c r="BH3" i="5"/>
  <c r="BJ3" i="5"/>
  <c r="BL3" i="5"/>
  <c r="BN3" i="5"/>
  <c r="BP3" i="5"/>
  <c r="BR3" i="5"/>
  <c r="BT3" i="5"/>
  <c r="BV3" i="5"/>
  <c r="BX3" i="5"/>
  <c r="BZ3" i="5"/>
  <c r="CB3" i="5"/>
  <c r="CD3" i="5"/>
  <c r="CF3" i="5"/>
  <c r="CH3" i="5"/>
  <c r="J3" i="5"/>
  <c r="H3" i="5"/>
  <c r="CY1" i="5"/>
  <c r="DC1" i="5"/>
  <c r="K1" i="5"/>
  <c r="O1" i="5"/>
  <c r="S1" i="5"/>
  <c r="W1" i="5"/>
  <c r="AA1" i="5"/>
  <c r="AE1" i="5"/>
  <c r="AI1" i="5"/>
  <c r="AM1" i="5"/>
  <c r="AQ1" i="5"/>
  <c r="AU1" i="5"/>
  <c r="AY1" i="5"/>
  <c r="BC1" i="5"/>
  <c r="BG1" i="5"/>
  <c r="BK1" i="5"/>
  <c r="BO1" i="5"/>
  <c r="BS1" i="5"/>
  <c r="BW1" i="5"/>
  <c r="CA1" i="5"/>
  <c r="CE1" i="5"/>
  <c r="CI1" i="5"/>
  <c r="CM1" i="5"/>
  <c r="CQ1" i="5"/>
  <c r="CU1" i="5"/>
  <c r="G1" i="5"/>
  <c r="F3" i="5"/>
  <c r="E3" i="5"/>
  <c r="D3" i="5"/>
  <c r="F2" i="5"/>
  <c r="E2" i="5"/>
  <c r="D2" i="5"/>
  <c r="C2" i="5"/>
  <c r="B2" i="5"/>
  <c r="B3" i="5"/>
  <c r="C3" i="5"/>
  <c r="D13" i="2"/>
  <c r="P23" i="2"/>
  <c r="O24" i="2"/>
  <c r="O25" i="2"/>
  <c r="P25" i="2"/>
  <c r="Q25" i="2"/>
  <c r="R22" i="2"/>
  <c r="P28" i="2"/>
  <c r="Q28" i="2"/>
  <c r="P29" i="2"/>
  <c r="Q29" i="2"/>
  <c r="P30" i="2"/>
  <c r="Q30" i="2"/>
  <c r="P31" i="2"/>
  <c r="Q31" i="2"/>
  <c r="P32" i="2"/>
  <c r="Q32" i="2"/>
  <c r="P33" i="2"/>
  <c r="Q33" i="2"/>
  <c r="P34" i="2"/>
  <c r="Q34" i="2"/>
  <c r="P35" i="2"/>
  <c r="Q35" i="2"/>
  <c r="P36" i="2"/>
  <c r="Q36" i="2"/>
  <c r="P37" i="2"/>
  <c r="Q37" i="2"/>
  <c r="P38" i="2"/>
  <c r="Q38" i="2"/>
  <c r="P39" i="2"/>
  <c r="Q39" i="2"/>
  <c r="P40" i="2"/>
  <c r="Q40" i="2"/>
  <c r="P41" i="2"/>
  <c r="Q41" i="2"/>
  <c r="P42" i="2"/>
  <c r="Q42" i="2"/>
  <c r="P43" i="2"/>
  <c r="Q43" i="2"/>
  <c r="P44" i="2"/>
  <c r="Q44" i="2"/>
  <c r="P45" i="2"/>
  <c r="Q45" i="2"/>
  <c r="P46" i="2"/>
  <c r="Q46" i="2"/>
  <c r="P47" i="2"/>
  <c r="Q47" i="2"/>
  <c r="P48" i="2"/>
  <c r="Q48" i="2"/>
  <c r="P49" i="2"/>
  <c r="X49" i="2" s="1"/>
  <c r="Q49" i="2"/>
  <c r="P50" i="2"/>
  <c r="Q50" i="2"/>
  <c r="P52" i="2"/>
  <c r="Q52" i="2"/>
  <c r="O28" i="2"/>
  <c r="O29" i="2"/>
  <c r="O30" i="2"/>
  <c r="O31" i="2"/>
  <c r="X31" i="2" s="1"/>
  <c r="O32" i="2"/>
  <c r="X32" i="2" s="1"/>
  <c r="O33" i="2"/>
  <c r="X33" i="2" s="1"/>
  <c r="O34" i="2"/>
  <c r="O35" i="2"/>
  <c r="O36" i="2"/>
  <c r="X36" i="2" s="1"/>
  <c r="O37" i="2"/>
  <c r="O38" i="2"/>
  <c r="O39" i="2"/>
  <c r="O40" i="2"/>
  <c r="X40" i="2" s="1"/>
  <c r="O41" i="2"/>
  <c r="X41" i="2" s="1"/>
  <c r="O42" i="2"/>
  <c r="X42" i="2" s="1"/>
  <c r="O43" i="2"/>
  <c r="O44" i="2"/>
  <c r="X44" i="2" s="1"/>
  <c r="O45" i="2"/>
  <c r="O46" i="2"/>
  <c r="O47" i="2"/>
  <c r="X47" i="2" s="1"/>
  <c r="O48" i="2"/>
  <c r="X48" i="2" s="1"/>
  <c r="O50" i="2"/>
  <c r="X50" i="2" s="1"/>
  <c r="O52" i="2"/>
  <c r="X52" i="2" s="1"/>
  <c r="X34" i="2" l="1"/>
  <c r="K51" i="2"/>
  <c r="DM3" i="5" s="1"/>
  <c r="X51" i="2"/>
  <c r="X39" i="2"/>
  <c r="X29" i="2"/>
  <c r="R28" i="2"/>
  <c r="K28" i="2" s="1"/>
  <c r="Y3" i="5" s="1"/>
  <c r="X28" i="2"/>
  <c r="R30" i="2"/>
  <c r="K30" i="2" s="1"/>
  <c r="AG3" i="5" s="1"/>
  <c r="X30" i="2"/>
  <c r="R35" i="2"/>
  <c r="K35" i="2" s="1"/>
  <c r="BA3" i="5" s="1"/>
  <c r="X35" i="2"/>
  <c r="R37" i="2"/>
  <c r="K37" i="2" s="1"/>
  <c r="BI3" i="5" s="1"/>
  <c r="X37" i="2"/>
  <c r="R38" i="2"/>
  <c r="K38" i="2" s="1"/>
  <c r="BM3" i="5" s="1"/>
  <c r="X38" i="2"/>
  <c r="R43" i="2"/>
  <c r="K43" i="2" s="1"/>
  <c r="CG3" i="5" s="1"/>
  <c r="X43" i="2"/>
  <c r="R45" i="2"/>
  <c r="K45" i="2" s="1"/>
  <c r="CO3" i="5" s="1"/>
  <c r="X45" i="2"/>
  <c r="R46" i="2"/>
  <c r="K46" i="2" s="1"/>
  <c r="CS3" i="5" s="1"/>
  <c r="X46" i="2"/>
  <c r="R50" i="2"/>
  <c r="K50" i="2" s="1"/>
  <c r="DI3" i="5" s="1"/>
  <c r="R42" i="2"/>
  <c r="K42" i="2" s="1"/>
  <c r="CC3" i="5" s="1"/>
  <c r="K3" i="5"/>
  <c r="Q24" i="2"/>
  <c r="R29" i="2"/>
  <c r="K29" i="2" s="1"/>
  <c r="AC3" i="5" s="1"/>
  <c r="R34" i="2"/>
  <c r="K34" i="2" s="1"/>
  <c r="AW3" i="5" s="1"/>
  <c r="R52" i="2"/>
  <c r="K52" i="2" s="1"/>
  <c r="DQ3" i="5" s="1"/>
  <c r="R44" i="2"/>
  <c r="K44" i="2" s="1"/>
  <c r="CK3" i="5" s="1"/>
  <c r="R36" i="2"/>
  <c r="K36" i="2" s="1"/>
  <c r="BE3" i="5" s="1"/>
  <c r="R25" i="2"/>
  <c r="K25" i="2" s="1"/>
  <c r="Q3" i="5" s="1"/>
  <c r="R23" i="2"/>
  <c r="K23" i="2" s="1"/>
  <c r="I3" i="5" s="1"/>
  <c r="R49" i="2"/>
  <c r="K49" i="2" s="1"/>
  <c r="DE3" i="5" s="1"/>
  <c r="R33" i="2"/>
  <c r="K33" i="2" s="1"/>
  <c r="AS3" i="5" s="1"/>
  <c r="R40" i="2"/>
  <c r="K40" i="2" s="1"/>
  <c r="BU3" i="5" s="1"/>
  <c r="R41" i="2"/>
  <c r="K41" i="2" s="1"/>
  <c r="BY3" i="5" s="1"/>
  <c r="R48" i="2"/>
  <c r="K48" i="2" s="1"/>
  <c r="DA3" i="5" s="1"/>
  <c r="R32" i="2"/>
  <c r="K32" i="2" s="1"/>
  <c r="AO3" i="5" s="1"/>
  <c r="R47" i="2"/>
  <c r="K47" i="2" s="1"/>
  <c r="CW3" i="5" s="1"/>
  <c r="R39" i="2"/>
  <c r="K39" i="2" s="1"/>
  <c r="BQ3" i="5" s="1"/>
  <c r="R31" i="2"/>
  <c r="K31" i="2" s="1"/>
  <c r="AK3" i="5" s="1"/>
  <c r="R27" i="2"/>
  <c r="K27" i="2" s="1"/>
  <c r="U3" i="5" s="1"/>
  <c r="AA21" i="2" l="1"/>
  <c r="AA22" i="2"/>
  <c r="R24" i="2"/>
  <c r="K24" i="2" s="1"/>
  <c r="M3" i="5" s="1"/>
  <c r="AA23" i="2" l="1"/>
  <c r="AA24" i="2"/>
  <c r="AA25" i="2"/>
  <c r="AA26" i="2" l="1"/>
  <c r="J26" i="2" s="1"/>
  <c r="K26" i="2" l="1"/>
</calcChain>
</file>

<file path=xl/sharedStrings.xml><?xml version="1.0" encoding="utf-8"?>
<sst xmlns="http://schemas.openxmlformats.org/spreadsheetml/2006/main" count="306" uniqueCount="115">
  <si>
    <t>Kommentar</t>
  </si>
  <si>
    <t>Anmerkung</t>
  </si>
  <si>
    <t>Mindestanforderung</t>
  </si>
  <si>
    <t>Nr.</t>
  </si>
  <si>
    <t xml:space="preserve">Erstelldatum </t>
  </si>
  <si>
    <t>Erfassungsjahr</t>
  </si>
  <si>
    <t>Anzahl</t>
  </si>
  <si>
    <t>Sollvorgabe nicht erfüllt</t>
  </si>
  <si>
    <t>Auditjahr</t>
  </si>
  <si>
    <t>Name des Zentrums</t>
  </si>
  <si>
    <t>Eingabe ausstehend</t>
  </si>
  <si>
    <t>Eingabe optional</t>
  </si>
  <si>
    <t>Kennzahlenbogen</t>
  </si>
  <si>
    <t>Legende:</t>
  </si>
  <si>
    <t>Ist-Wert</t>
  </si>
  <si>
    <t>Erläuterung und Hinweise</t>
  </si>
  <si>
    <t>Art des Zentrums</t>
  </si>
  <si>
    <t>Kennzahlendefinition</t>
  </si>
  <si>
    <t>Dokumentenversion</t>
  </si>
  <si>
    <t>Zertifizierte Handzentren (DGH)</t>
  </si>
  <si>
    <t>Level I</t>
  </si>
  <si>
    <t>Level II</t>
  </si>
  <si>
    <t>Level III</t>
  </si>
  <si>
    <t>Reg.Nr. ZHZ-</t>
  </si>
  <si>
    <t>Operative Gelenkeingriffe distal des Karpus (z.B. bei Fingergelenkluxation, Arthroplastiken (ohne Endoprothetik), Bandrekonstruktionen und Arthrodesen)</t>
  </si>
  <si>
    <t>Strecksehnennähte und Beugesehnennähte</t>
  </si>
  <si>
    <t>Versorgung von Weichteilverletzungen an Unterarm, Handgelenk und Hand</t>
  </si>
  <si>
    <t>Osteosynthesen karpaler Frakturen</t>
  </si>
  <si>
    <t>Operative Behandlung von Pseudarthrosen der Hand- und Karpalknochen</t>
  </si>
  <si>
    <t>Endoprothetik der Fingergelenke und des Daumensattelgelenks</t>
  </si>
  <si>
    <t>Mikrochirurgische Versorgung neurovaskulärer Verletzungen (exkl. Replantationen)</t>
  </si>
  <si>
    <t>Sekundäre Sehnenrekonstruktionen</t>
  </si>
  <si>
    <t>Behandlung schwerer Infekte (Hohlhand-/ Unterarminfektion und Empyeme des Handgelenkes)</t>
  </si>
  <si>
    <t>Replantationen und Revaskularisationen</t>
  </si>
  <si>
    <t>Rekonstruktion mit vaskularisierten Knochentransplantaten an der Hand und am Unterarm</t>
  </si>
  <si>
    <t>Osteosynthesen der distalen Zweidrittel des Radius und der Ulna</t>
  </si>
  <si>
    <t>Endoprothetik am Handgelenk und Radioulnargelenk</t>
  </si>
  <si>
    <t>Rheumahandchirurgie</t>
  </si>
  <si>
    <t>weiterer Facharzt</t>
  </si>
  <si>
    <t>Anforderung erfüllt</t>
  </si>
  <si>
    <t>nicht befüllt</t>
  </si>
  <si>
    <t>Anforderungsprüfung je Level</t>
  </si>
  <si>
    <t>Übertrag nach Auswahl (Zelle D8)</t>
  </si>
  <si>
    <t>Bitte beachten Sie, dass neben den hier eingegebenen Daten zur Erfüllung der Level-Anforderung zusätzlich die Angaben aus dem Anforderungskatalog erfüllt sein müssen.</t>
  </si>
  <si>
    <t>Allgemeine Angaben</t>
  </si>
  <si>
    <t>IST-Wert</t>
  </si>
  <si>
    <t>Behandlung von malignen Tumoren, außer Tumoren der Haut (Unterarm und Hand)</t>
  </si>
  <si>
    <t>Stationäre handtherapeutische Komplexbehandlung inkl. Schmerztherapie</t>
  </si>
  <si>
    <t>Soll-Wert</t>
  </si>
  <si>
    <t>Zertifizierungszyklus</t>
  </si>
  <si>
    <t>Erstzertifizierung</t>
  </si>
  <si>
    <t>Re-Zertifizierung</t>
  </si>
  <si>
    <t>Expertenzertifikat Handchirurgie</t>
  </si>
  <si>
    <t>Osteosynthesen bei Frakturen an Metakarpalknochen und Phalangen</t>
  </si>
  <si>
    <t>Arthroskopische Eingriffe an Handgelenk und Hand</t>
  </si>
  <si>
    <t>Nervendekompressionen, Neurolysen und Nervennähte an Handgelenk und Hand</t>
  </si>
  <si>
    <t>Operative Behandlung einfacher Infekte (Paronychie, Empyem der Fingergelenke, Phlegmone und Beugesehnenscheideninfektion)</t>
  </si>
  <si>
    <t>Aponeurektomie bei M. Dupuytren</t>
  </si>
  <si>
    <t>Chirurgie von Tumoren der Hand (außer Ganglien und benigne Hauttumoren)</t>
  </si>
  <si>
    <t>Karpale Teilarthrodesen, knöcherne OPs der Lunatumnekrose, sekundäre SL-Band- und andere Bandrekonstruktionen</t>
  </si>
  <si>
    <t>Sekundäre periphere Nervenchirurgie (mikrochirurgische Nervenrekonstruktionen, Nerventranspositionen und motorische Ersatzoperationen bei Nervenschäden)</t>
  </si>
  <si>
    <t>Operative Behandlung kindlicher Fehlbildungen an Hand, Handgelenk und Unterarm (außer Pollex flexus rigidus und einfache Resektionen)</t>
  </si>
  <si>
    <t>Freie oder axial gestielte Lappenplastiken an Hand und Unterarm</t>
  </si>
  <si>
    <t>-R1</t>
  </si>
  <si>
    <t xml:space="preserve">Das Ziel der Datenerfassung besteht in der verständlichen und zusammenfassenden Darstellung der zertifizierungsrelevanten Daten. Abweichungen von Sollwerten sind mit Erläuterungen zu hinterlegen und werden im Audit geprüft.
</t>
  </si>
  <si>
    <t>Funktionalität</t>
  </si>
  <si>
    <t>Diese Datei wurde mit Microsoft Office365 erstellt. Die Verwendung von anderen Office-Versionen kann unter Umständen zu Einschränkungen und Funktionalitätsverlusten führen.</t>
  </si>
  <si>
    <t>Bearbeitungshinweise</t>
  </si>
  <si>
    <t>Die in dieser Excel-Datei nachfolgenden Tabellen sind Anlagen des Anforderungskataloges (=Zertifizierungsgrundlage) und somit im Rahmen der Zertifizierung verbindlich zu bearbeiten. Die zu bearbeitenden Felder sind farblich hervorgehoben. Alle Angaben beziehen sich auf das zu zertifizierende Handzentrum und soweit nicht anders hervorgehoben auf das Erfassungsjahr.</t>
  </si>
  <si>
    <t>Dem Zentrum ist die Auswahl des Dokumentationssystems freigestellt. Die Daten können aus unterschiedlichen Systemen generiert werden, sofern sich diese qualitativ / quantitativ nicht widersprechen.</t>
  </si>
  <si>
    <t>Auswahl des Dokumentationssystems</t>
  </si>
  <si>
    <t>Eingabe erfolgt automatisch (Bezug auf andere Zellen)</t>
  </si>
  <si>
    <t>EB</t>
  </si>
  <si>
    <t>Kennzahl / Eingriffsart</t>
  </si>
  <si>
    <t>Die Kennzahlen / Eingriffsarten 1 bis 9 und zusätzlich 1 weitere Eingriffsart.</t>
  </si>
  <si>
    <t>Die Kennzahlen / Eingriffsarten 1 bis 17 und zusätzlich 1 weitere Eingriffsart.</t>
  </si>
  <si>
    <t>Die Kennzahlen / Eingriffsarten 1 bis 19 und zusätzlich 1 weitere Eingriffsart.</t>
  </si>
  <si>
    <t>Legende Anmerkung:</t>
  </si>
  <si>
    <t>Jedes Level kann eine geforderte Kategorie durch die Erfüllung einer anderen Kategorie kompensieren.</t>
  </si>
  <si>
    <r>
      <rPr>
        <b/>
        <sz val="10"/>
        <color theme="1"/>
        <rFont val="Arial"/>
        <family val="2"/>
      </rPr>
      <t>Level</t>
    </r>
    <r>
      <rPr>
        <sz val="10"/>
        <color theme="1"/>
        <rFont val="Arial"/>
        <family val="2"/>
      </rPr>
      <t xml:space="preserve"> des Zentrums</t>
    </r>
  </si>
  <si>
    <t>Operateur</t>
  </si>
  <si>
    <t>Assistenz</t>
  </si>
  <si>
    <t>Gesamt-eingriffe</t>
  </si>
  <si>
    <t>Fallzahlen Zentrum</t>
  </si>
  <si>
    <t>Gesamtanzahl handchirurgischer Operationen pro Jahr:</t>
  </si>
  <si>
    <t>Name, Vorname Operateur 1:</t>
  </si>
  <si>
    <t>Name, Vorname Operateur 2:</t>
  </si>
  <si>
    <t>Name, Vorname Operateur 3:</t>
  </si>
  <si>
    <t>Name, Vorname Operateur 4:</t>
  </si>
  <si>
    <t>Name, Vorname Operateur 5:</t>
  </si>
  <si>
    <t>Name, Vorname Operateur 6:</t>
  </si>
  <si>
    <t>Name, Vorname Operateur 7:</t>
  </si>
  <si>
    <t>Name, Vorname Operateur 8:</t>
  </si>
  <si>
    <t>Name, Vorname Operateur 9:</t>
  </si>
  <si>
    <t>Name, Vorname Operateur 10:</t>
  </si>
  <si>
    <t>Name, Vorname Operateur 11:</t>
  </si>
  <si>
    <t>Name, Vorname Operateur 12:</t>
  </si>
  <si>
    <t>Summe:</t>
  </si>
  <si>
    <t xml:space="preserve">Mindestanzahl handchirurgischer Operationen pro Operateur/Jahr: </t>
  </si>
  <si>
    <r>
      <t xml:space="preserve">Mindestanzahl Operateure (DGH-Mitglieder mit Zusatzbezeichnung Handchirurgie) </t>
    </r>
    <r>
      <rPr>
        <b/>
        <sz val="10"/>
        <color theme="1"/>
        <rFont val="Arial"/>
        <family val="2"/>
      </rPr>
      <t>*</t>
    </r>
  </si>
  <si>
    <t>* Operateure / Fallzahlen</t>
  </si>
  <si>
    <t>Gesamteingriffe</t>
  </si>
  <si>
    <t>Summe</t>
  </si>
  <si>
    <t>Operateure</t>
  </si>
  <si>
    <t>Pflichtkennzahl</t>
  </si>
  <si>
    <t>Summe Pflichtkennzahlen erfüllt:</t>
  </si>
  <si>
    <t>Summe freiwillige Kennzahlen erfüllt:</t>
  </si>
  <si>
    <t>Pflichtkennzahl (1=ja; 0=nein)</t>
  </si>
  <si>
    <t>Anforderung ans Level I erfüllt:</t>
  </si>
  <si>
    <t>Anforderung ans Level II erfüllt:</t>
  </si>
  <si>
    <t>Anforderung ans Level III erfüllt:</t>
  </si>
  <si>
    <t>Anforderungen ans aktuell ausgewählte Level erfüllt:</t>
  </si>
  <si>
    <t xml:space="preserve">Erfüllung der Level-bezogenen Kennzahlen-Eingriffsarten </t>
  </si>
  <si>
    <t>Wichtig: Die Eingaben sind abhängig von der gewählten Zentrumsart (Level I/II/III). Bitte wählen Sie im im Tabellenblatt "Kennzahlenbogen" daher zuerst die Art des Zentrums aus und tätigen Sie erst danach weitere Eingaben.</t>
  </si>
  <si>
    <t>Gesamtanzahl handchirurgischer Operationen pro Jahr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</si>
</sst>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0"/>
      <color theme="1"/>
      <name val="Arial"/>
      <family val="2"/>
    </font>
    <font>
      <b/>
      <sz val="10"/>
      <color theme="1"/>
      <name val="Arial"/>
      <family val="2"/>
    </font>
    <font>
      <sz val="10"/>
      <color theme="1"/>
      <name val="Arial"/>
      <family val="2"/>
    </font>
    <font>
      <sz val="11"/>
      <color theme="1"/>
      <name val="Calibri"/>
      <family val="2"/>
      <scheme val="minor"/>
    </font>
    <font>
      <b/>
      <sz val="10"/>
      <color indexed="8"/>
      <name val="Arial"/>
      <family val="2"/>
    </font>
    <font>
      <sz val="10"/>
      <color indexed="8"/>
      <name val="Arial"/>
      <family val="2"/>
    </font>
    <font>
      <sz val="8"/>
      <color indexed="8"/>
      <name val="Arial"/>
      <family val="2"/>
    </font>
    <font>
      <b/>
      <sz val="10"/>
      <color theme="1"/>
      <name val="Arial"/>
      <family val="2"/>
    </font>
    <font>
      <sz val="20"/>
      <color theme="1"/>
      <name val="Arial"/>
      <family val="2"/>
    </font>
    <font>
      <sz val="10"/>
      <name val="Arial"/>
      <family val="2"/>
    </font>
    <font>
      <sz val="8"/>
      <name val="Calibri"/>
      <family val="2"/>
      <scheme val="minor"/>
    </font>
    <font>
      <sz val="10"/>
      <color rgb="FF000000"/>
      <name val="Arial"/>
      <family val="2"/>
    </font>
    <font>
      <i/>
      <sz val="10"/>
      <color theme="1"/>
      <name val="Arial"/>
      <family val="2"/>
    </font>
    <font>
      <sz val="8"/>
      <name val="Arial"/>
      <family val="2"/>
    </font>
    <font>
      <b/>
      <sz val="10"/>
      <color theme="0"/>
      <name val="Arial"/>
      <family val="2"/>
    </font>
    <font>
      <b/>
      <sz val="11"/>
      <name val="Arial"/>
      <family val="2"/>
    </font>
    <font>
      <b/>
      <sz val="10"/>
      <color rgb="FF000000"/>
      <name val="Arial"/>
      <family val="2"/>
    </font>
    <font>
      <b/>
      <sz val="10"/>
      <color rgb="FFFF0000"/>
      <name val="Arial"/>
      <family val="2"/>
    </font>
    <font>
      <sz val="18"/>
      <color theme="1"/>
      <name val="Arial"/>
      <family val="2"/>
    </font>
    <font>
      <sz val="10"/>
      <color theme="0"/>
      <name val="Arial"/>
      <family val="2"/>
    </font>
    <font>
      <sz val="11"/>
      <name val="Calibri"/>
      <family val="2"/>
      <scheme val="minor"/>
    </font>
  </fonts>
  <fills count="19">
    <fill>
      <patternFill patternType="none"/>
    </fill>
    <fill>
      <patternFill patternType="gray125"/>
    </fill>
    <fill>
      <patternFill patternType="solid">
        <fgColor theme="0"/>
        <bgColor indexed="64"/>
      </patternFill>
    </fill>
    <fill>
      <patternFill patternType="solid">
        <fgColor indexed="10"/>
        <bgColor indexed="64"/>
      </patternFill>
    </fill>
    <fill>
      <patternFill patternType="solid">
        <fgColor indexed="51"/>
        <bgColor indexed="64"/>
      </patternFill>
    </fill>
    <fill>
      <patternFill patternType="solid">
        <fgColor rgb="FFFDFECE"/>
        <bgColor indexed="64"/>
      </patternFill>
    </fill>
    <fill>
      <patternFill patternType="solid">
        <fgColor rgb="FFFF0000"/>
        <bgColor indexed="64"/>
      </patternFill>
    </fill>
    <fill>
      <patternFill patternType="solid">
        <fgColor rgb="FFFFC000"/>
        <bgColor indexed="64"/>
      </patternFill>
    </fill>
    <fill>
      <patternFill patternType="solid">
        <fgColor rgb="FF92D050"/>
        <bgColor indexed="64"/>
      </patternFill>
    </fill>
    <fill>
      <patternFill patternType="solid">
        <fgColor rgb="FFFFFF00"/>
        <bgColor indexed="64"/>
      </patternFill>
    </fill>
    <fill>
      <patternFill patternType="solid">
        <fgColor rgb="FFE2EFD9"/>
        <bgColor indexed="64"/>
      </patternFill>
    </fill>
    <fill>
      <patternFill patternType="solid">
        <fgColor rgb="FFFBE4D5"/>
        <bgColor indexed="64"/>
      </patternFill>
    </fill>
    <fill>
      <patternFill patternType="solid">
        <fgColor theme="0" tint="-0.14999847407452621"/>
        <bgColor indexed="64"/>
      </patternFill>
    </fill>
    <fill>
      <patternFill patternType="solid">
        <fgColor rgb="FFD9F2D0"/>
        <bgColor indexed="64"/>
      </patternFill>
    </fill>
    <fill>
      <patternFill patternType="solid">
        <fgColor rgb="FFFAE2D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FFFF99"/>
        <bgColor indexed="64"/>
      </patternFill>
    </fill>
    <fill>
      <patternFill patternType="solid">
        <fgColor rgb="FFC00000"/>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2">
    <xf numFmtId="0" fontId="0" fillId="0" borderId="0"/>
    <xf numFmtId="9" fontId="1" fillId="0" borderId="0" applyFont="0" applyFill="0" applyBorder="0" applyAlignment="0" applyProtection="0"/>
  </cellStyleXfs>
  <cellXfs count="242">
    <xf numFmtId="0" fontId="0" fillId="0" borderId="0" xfId="0"/>
    <xf numFmtId="0" fontId="0" fillId="2" borderId="0" xfId="0" applyFill="1"/>
    <xf numFmtId="1" fontId="4" fillId="0" borderId="1" xfId="0" applyNumberFormat="1" applyFont="1" applyBorder="1" applyAlignment="1" applyProtection="1">
      <alignment horizontal="center" vertical="center"/>
      <protection locked="0"/>
    </xf>
    <xf numFmtId="49" fontId="2" fillId="6" borderId="1" xfId="0" applyNumberFormat="1" applyFont="1" applyFill="1" applyBorder="1" applyAlignment="1" applyProtection="1">
      <alignment horizontal="center" vertical="center"/>
      <protection locked="0"/>
    </xf>
    <xf numFmtId="9" fontId="7" fillId="0" borderId="0" xfId="1" applyFont="1" applyFill="1" applyBorder="1" applyAlignment="1" applyProtection="1">
      <alignment horizontal="center" vertical="center"/>
    </xf>
    <xf numFmtId="49" fontId="15" fillId="7" borderId="4" xfId="0" applyNumberFormat="1" applyFont="1" applyFill="1" applyBorder="1" applyAlignment="1" applyProtection="1">
      <alignment horizontal="left" vertical="center" wrapText="1"/>
      <protection locked="0"/>
    </xf>
    <xf numFmtId="49" fontId="15" fillId="7" borderId="7" xfId="0" applyNumberFormat="1" applyFont="1" applyFill="1" applyBorder="1" applyAlignment="1" applyProtection="1">
      <alignment horizontal="left" vertical="center" wrapText="1"/>
      <protection locked="0"/>
    </xf>
    <xf numFmtId="49" fontId="15" fillId="7" borderId="16" xfId="0" applyNumberFormat="1" applyFont="1" applyFill="1" applyBorder="1" applyAlignment="1" applyProtection="1">
      <alignment horizontal="left" vertical="center" wrapText="1"/>
      <protection locked="0"/>
    </xf>
    <xf numFmtId="0" fontId="4" fillId="2" borderId="0" xfId="0" applyFont="1" applyFill="1" applyAlignment="1">
      <alignment horizontal="center" vertical="center"/>
    </xf>
    <xf numFmtId="0" fontId="4" fillId="2" borderId="0" xfId="0" applyFont="1" applyFill="1" applyAlignment="1">
      <alignment horizontal="center" vertical="center" wrapText="1"/>
    </xf>
    <xf numFmtId="0" fontId="4" fillId="2" borderId="0" xfId="0" applyFont="1" applyFill="1" applyAlignment="1">
      <alignment horizontal="left" vertical="center"/>
    </xf>
    <xf numFmtId="49" fontId="4" fillId="2" borderId="0" xfId="0" applyNumberFormat="1" applyFont="1" applyFill="1" applyAlignment="1">
      <alignment horizontal="center" vertical="center"/>
    </xf>
    <xf numFmtId="0" fontId="4" fillId="0" borderId="0" xfId="0" applyFont="1" applyAlignment="1">
      <alignment horizontal="center" vertical="center"/>
    </xf>
    <xf numFmtId="0" fontId="2" fillId="0" borderId="0" xfId="0" applyFont="1" applyAlignment="1">
      <alignment horizontal="left" vertical="center"/>
    </xf>
    <xf numFmtId="9" fontId="4" fillId="0" borderId="0" xfId="0" applyNumberFormat="1" applyFont="1" applyAlignment="1">
      <alignment horizontal="center" vertical="center"/>
    </xf>
    <xf numFmtId="0" fontId="9" fillId="0" borderId="0" xfId="0" applyFont="1" applyAlignment="1">
      <alignment horizontal="left" vertical="center"/>
    </xf>
    <xf numFmtId="49" fontId="10" fillId="2" borderId="0" xfId="0" applyNumberFormat="1" applyFont="1" applyFill="1" applyAlignment="1">
      <alignment horizontal="left" vertical="center"/>
    </xf>
    <xf numFmtId="0" fontId="6" fillId="2" borderId="0" xfId="0" applyFont="1" applyFill="1" applyAlignment="1">
      <alignment vertical="center"/>
    </xf>
    <xf numFmtId="9" fontId="2" fillId="0" borderId="0" xfId="0" applyNumberFormat="1" applyFont="1" applyAlignment="1">
      <alignment horizontal="center" vertical="center"/>
    </xf>
    <xf numFmtId="0" fontId="2" fillId="0" borderId="0" xfId="0" applyFont="1" applyAlignment="1">
      <alignment horizontal="center" vertical="center"/>
    </xf>
    <xf numFmtId="4" fontId="4" fillId="2" borderId="0" xfId="0" applyNumberFormat="1" applyFont="1" applyFill="1" applyAlignment="1">
      <alignment horizontal="center" vertical="center"/>
    </xf>
    <xf numFmtId="49" fontId="4" fillId="0" borderId="0" xfId="0" applyNumberFormat="1" applyFont="1" applyAlignment="1">
      <alignment horizontal="left" vertical="center"/>
    </xf>
    <xf numFmtId="49" fontId="4" fillId="0" borderId="0" xfId="0" applyNumberFormat="1" applyFont="1" applyAlignment="1">
      <alignment horizontal="center" vertical="center"/>
    </xf>
    <xf numFmtId="49" fontId="4" fillId="2" borderId="0" xfId="0" applyNumberFormat="1" applyFont="1" applyFill="1" applyAlignment="1">
      <alignment horizontal="left" vertical="center"/>
    </xf>
    <xf numFmtId="49" fontId="2" fillId="2" borderId="0" xfId="0" applyNumberFormat="1" applyFont="1" applyFill="1" applyAlignment="1">
      <alignment horizontal="center" vertical="center"/>
    </xf>
    <xf numFmtId="0" fontId="2" fillId="2" borderId="0" xfId="0" applyFont="1" applyFill="1" applyAlignment="1">
      <alignment horizontal="center" vertical="center" wrapText="1"/>
    </xf>
    <xf numFmtId="0" fontId="2" fillId="2" borderId="0" xfId="0" quotePrefix="1" applyFont="1" applyFill="1" applyAlignment="1">
      <alignment horizontal="left" vertical="center"/>
    </xf>
    <xf numFmtId="49" fontId="2" fillId="0" borderId="0" xfId="0" applyNumberFormat="1" applyFont="1" applyAlignment="1">
      <alignment horizontal="center" vertical="center"/>
    </xf>
    <xf numFmtId="0" fontId="11" fillId="0" borderId="0" xfId="0" applyFont="1" applyAlignment="1">
      <alignment horizontal="center" vertical="center"/>
    </xf>
    <xf numFmtId="49" fontId="4" fillId="2" borderId="0" xfId="0" applyNumberFormat="1" applyFont="1" applyFill="1" applyAlignment="1">
      <alignment horizontal="right" vertical="center"/>
    </xf>
    <xf numFmtId="0" fontId="8" fillId="0" borderId="0" xfId="0" applyFont="1" applyAlignment="1">
      <alignment horizontal="center" vertical="center" wrapText="1"/>
    </xf>
    <xf numFmtId="4" fontId="4" fillId="0" borderId="0" xfId="0" applyNumberFormat="1" applyFont="1" applyAlignment="1">
      <alignment horizontal="right" vertical="center"/>
    </xf>
    <xf numFmtId="0" fontId="7" fillId="0" borderId="0" xfId="0" applyFont="1" applyAlignment="1">
      <alignment horizontal="center" vertical="center"/>
    </xf>
    <xf numFmtId="0" fontId="4" fillId="2" borderId="0" xfId="0" applyFont="1" applyFill="1" applyAlignment="1">
      <alignment horizontal="right" vertical="center"/>
    </xf>
    <xf numFmtId="0" fontId="4" fillId="2" borderId="0" xfId="0" applyFont="1" applyFill="1" applyAlignment="1">
      <alignment horizontal="right" vertical="center" wrapText="1"/>
    </xf>
    <xf numFmtId="0" fontId="4" fillId="0" borderId="0" xfId="0" applyFont="1" applyAlignment="1">
      <alignment horizontal="right" vertical="center"/>
    </xf>
    <xf numFmtId="0" fontId="7" fillId="2" borderId="0" xfId="0" applyFont="1" applyFill="1" applyAlignment="1">
      <alignment horizontal="center" vertical="center" wrapText="1"/>
    </xf>
    <xf numFmtId="0" fontId="16" fillId="0" borderId="0" xfId="0" applyFont="1" applyAlignment="1">
      <alignment horizontal="center" vertical="center"/>
    </xf>
    <xf numFmtId="14" fontId="4" fillId="0" borderId="0" xfId="0" applyNumberFormat="1" applyFont="1" applyAlignment="1">
      <alignment horizontal="center" vertical="center"/>
    </xf>
    <xf numFmtId="49" fontId="3" fillId="0" borderId="0" xfId="0" applyNumberFormat="1" applyFont="1" applyAlignment="1">
      <alignment horizontal="center" vertical="center"/>
    </xf>
    <xf numFmtId="49" fontId="9" fillId="0" borderId="0" xfId="0" applyNumberFormat="1" applyFont="1" applyAlignment="1">
      <alignment horizontal="center" vertical="center"/>
    </xf>
    <xf numFmtId="0" fontId="5" fillId="0" borderId="0" xfId="0" applyFont="1" applyAlignment="1">
      <alignment horizontal="center" vertical="center"/>
    </xf>
    <xf numFmtId="4" fontId="9" fillId="0" borderId="0" xfId="0" applyNumberFormat="1" applyFont="1" applyAlignment="1">
      <alignment horizontal="center" vertical="center"/>
    </xf>
    <xf numFmtId="0" fontId="9" fillId="0" borderId="0" xfId="0" applyFont="1" applyAlignment="1">
      <alignment horizontal="center" vertical="center" wrapText="1"/>
    </xf>
    <xf numFmtId="0" fontId="9" fillId="0" borderId="0" xfId="0" applyFont="1" applyAlignment="1">
      <alignment horizontal="center" vertical="center"/>
    </xf>
    <xf numFmtId="49" fontId="3" fillId="0" borderId="23" xfId="0" applyNumberFormat="1" applyFont="1" applyBorder="1" applyAlignment="1">
      <alignment horizontal="center" vertical="center"/>
    </xf>
    <xf numFmtId="49" fontId="3" fillId="0" borderId="24" xfId="0" applyNumberFormat="1" applyFont="1" applyBorder="1" applyAlignment="1">
      <alignment horizontal="center" vertical="center"/>
    </xf>
    <xf numFmtId="49" fontId="3" fillId="5" borderId="27" xfId="0" applyNumberFormat="1" applyFont="1" applyFill="1" applyBorder="1" applyAlignment="1">
      <alignment horizontal="center" vertical="center" wrapText="1"/>
    </xf>
    <xf numFmtId="49" fontId="3" fillId="10" borderId="27" xfId="0" applyNumberFormat="1" applyFont="1" applyFill="1" applyBorder="1" applyAlignment="1">
      <alignment horizontal="center" vertical="center" wrapText="1"/>
    </xf>
    <xf numFmtId="49" fontId="3" fillId="11" borderId="27" xfId="0" applyNumberFormat="1" applyFont="1" applyFill="1" applyBorder="1" applyAlignment="1">
      <alignment horizontal="center" vertical="center" wrapText="1"/>
    </xf>
    <xf numFmtId="4" fontId="9" fillId="0" borderId="24" xfId="0" applyNumberFormat="1" applyFont="1" applyBorder="1" applyAlignment="1">
      <alignment horizontal="center" vertical="center"/>
    </xf>
    <xf numFmtId="0" fontId="9" fillId="0" borderId="24" xfId="0" applyFont="1" applyBorder="1" applyAlignment="1">
      <alignment horizontal="center" vertical="center" wrapText="1"/>
    </xf>
    <xf numFmtId="0" fontId="9" fillId="0" borderId="28" xfId="0" applyFont="1" applyBorder="1" applyAlignment="1">
      <alignment horizontal="center" vertical="center"/>
    </xf>
    <xf numFmtId="0" fontId="14" fillId="0" borderId="0" xfId="0" applyFont="1" applyAlignment="1">
      <alignment horizontal="center" vertical="center"/>
    </xf>
    <xf numFmtId="0" fontId="14" fillId="0" borderId="0" xfId="0" applyFont="1" applyAlignment="1">
      <alignment horizontal="center" vertical="center" wrapText="1"/>
    </xf>
    <xf numFmtId="49" fontId="14" fillId="0" borderId="0" xfId="0" applyNumberFormat="1" applyFont="1" applyAlignment="1">
      <alignment horizontal="center" vertical="center"/>
    </xf>
    <xf numFmtId="0" fontId="4" fillId="0" borderId="1" xfId="0" applyFont="1" applyBorder="1" applyAlignment="1">
      <alignment horizontal="center" vertical="center" wrapText="1"/>
    </xf>
    <xf numFmtId="0" fontId="4" fillId="9" borderId="0" xfId="0" applyFont="1" applyFill="1" applyAlignment="1">
      <alignment horizontal="center" vertical="center"/>
    </xf>
    <xf numFmtId="0" fontId="4" fillId="0" borderId="34" xfId="0" applyFont="1" applyBorder="1" applyAlignment="1">
      <alignment horizontal="center" vertical="center" wrapText="1"/>
    </xf>
    <xf numFmtId="0" fontId="4" fillId="0" borderId="8" xfId="0" applyFont="1" applyBorder="1" applyAlignment="1">
      <alignment horizontal="center" vertical="center" wrapText="1"/>
    </xf>
    <xf numFmtId="0" fontId="11" fillId="5" borderId="1" xfId="0" applyFont="1" applyFill="1" applyBorder="1" applyAlignment="1">
      <alignment horizontal="center" vertical="center"/>
    </xf>
    <xf numFmtId="0" fontId="11" fillId="5" borderId="1" xfId="0" applyFont="1" applyFill="1" applyBorder="1" applyAlignment="1">
      <alignment horizontal="left" vertical="center" wrapText="1"/>
    </xf>
    <xf numFmtId="0" fontId="13" fillId="10" borderId="3" xfId="0" applyFont="1" applyFill="1" applyBorder="1" applyAlignment="1">
      <alignment horizontal="center" vertical="center"/>
    </xf>
    <xf numFmtId="0" fontId="13" fillId="11" borderId="1" xfId="0" applyFont="1" applyFill="1" applyBorder="1" applyAlignment="1">
      <alignment horizontal="center" vertical="center"/>
    </xf>
    <xf numFmtId="0" fontId="13" fillId="10" borderId="1" xfId="0" applyFont="1" applyFill="1" applyBorder="1" applyAlignment="1">
      <alignment horizontal="left" vertical="center" wrapText="1"/>
    </xf>
    <xf numFmtId="0" fontId="13" fillId="10" borderId="1" xfId="0" applyFont="1" applyFill="1" applyBorder="1" applyAlignment="1">
      <alignment horizontal="center" vertical="center"/>
    </xf>
    <xf numFmtId="0" fontId="13" fillId="11" borderId="1" xfId="0" applyFont="1" applyFill="1" applyBorder="1" applyAlignment="1">
      <alignment horizontal="left" vertical="center" wrapText="1"/>
    </xf>
    <xf numFmtId="0" fontId="13" fillId="11" borderId="3" xfId="0"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3" xfId="0" applyFont="1" applyBorder="1" applyAlignment="1">
      <alignment horizontal="center" vertical="center"/>
    </xf>
    <xf numFmtId="0" fontId="4" fillId="0" borderId="0" xfId="0" applyFont="1" applyAlignment="1">
      <alignment horizontal="center" vertical="center" wrapText="1"/>
    </xf>
    <xf numFmtId="0" fontId="18" fillId="5" borderId="13" xfId="0" applyFont="1" applyFill="1" applyBorder="1" applyAlignment="1">
      <alignment vertical="center" wrapText="1"/>
    </xf>
    <xf numFmtId="0" fontId="18" fillId="13" borderId="35" xfId="0" applyFont="1" applyFill="1" applyBorder="1" applyAlignment="1">
      <alignment vertical="center" wrapText="1"/>
    </xf>
    <xf numFmtId="0" fontId="18" fillId="14" borderId="11" xfId="0" applyFont="1" applyFill="1" applyBorder="1" applyAlignment="1">
      <alignment vertical="center" wrapText="1"/>
    </xf>
    <xf numFmtId="0" fontId="11" fillId="5" borderId="5" xfId="0" applyFont="1" applyFill="1" applyBorder="1" applyAlignment="1">
      <alignment horizontal="center" vertical="center"/>
    </xf>
    <xf numFmtId="0" fontId="11" fillId="5" borderId="5" xfId="0" applyFont="1" applyFill="1" applyBorder="1" applyAlignment="1">
      <alignment horizontal="left" vertical="center" wrapText="1"/>
    </xf>
    <xf numFmtId="0" fontId="13" fillId="10" borderId="22" xfId="0" applyFont="1" applyFill="1" applyBorder="1" applyAlignment="1">
      <alignment horizontal="center" vertical="center"/>
    </xf>
    <xf numFmtId="0" fontId="13" fillId="11" borderId="5" xfId="0" applyFont="1" applyFill="1" applyBorder="1" applyAlignment="1">
      <alignment horizontal="center" vertical="center"/>
    </xf>
    <xf numFmtId="0" fontId="4" fillId="0" borderId="5" xfId="0" applyFont="1" applyBorder="1" applyAlignment="1">
      <alignment horizontal="center" vertical="center" wrapText="1"/>
    </xf>
    <xf numFmtId="49" fontId="15" fillId="7" borderId="21" xfId="0" applyNumberFormat="1" applyFont="1" applyFill="1" applyBorder="1" applyAlignment="1" applyProtection="1">
      <alignment horizontal="left" vertical="center" wrapText="1"/>
      <protection locked="0"/>
    </xf>
    <xf numFmtId="49" fontId="0" fillId="0" borderId="0" xfId="0" applyNumberFormat="1" applyAlignment="1">
      <alignment horizontal="center"/>
    </xf>
    <xf numFmtId="14" fontId="0" fillId="0" borderId="0" xfId="0" applyNumberFormat="1" applyAlignment="1">
      <alignment horizontal="center"/>
    </xf>
    <xf numFmtId="49" fontId="0" fillId="15" borderId="22" xfId="0" applyNumberFormat="1" applyFill="1" applyBorder="1"/>
    <xf numFmtId="49" fontId="2" fillId="2" borderId="0" xfId="0" applyNumberFormat="1" applyFont="1" applyFill="1" applyAlignment="1">
      <alignment horizontal="right" vertical="center"/>
    </xf>
    <xf numFmtId="0" fontId="3" fillId="0" borderId="0" xfId="0" applyFont="1" applyAlignment="1">
      <alignment horizontal="left" vertical="center"/>
    </xf>
    <xf numFmtId="0" fontId="2" fillId="0" borderId="30" xfId="0" applyFont="1" applyBorder="1" applyAlignment="1">
      <alignment horizontal="left" vertical="center" wrapText="1"/>
    </xf>
    <xf numFmtId="0" fontId="2" fillId="0" borderId="30" xfId="0" applyFont="1" applyBorder="1" applyAlignment="1">
      <alignment horizontal="center" vertical="center"/>
    </xf>
    <xf numFmtId="0" fontId="2" fillId="0" borderId="33" xfId="0" applyFont="1" applyBorder="1" applyAlignment="1">
      <alignment horizontal="center" vertical="center"/>
    </xf>
    <xf numFmtId="0" fontId="4" fillId="0" borderId="30" xfId="0" applyFont="1" applyBorder="1" applyAlignment="1">
      <alignment horizontal="center" vertical="center" wrapText="1"/>
    </xf>
    <xf numFmtId="49" fontId="2" fillId="2" borderId="8" xfId="0" applyNumberFormat="1" applyFont="1" applyFill="1" applyBorder="1" applyAlignment="1">
      <alignment horizontal="left" vertical="center" wrapText="1"/>
    </xf>
    <xf numFmtId="49" fontId="2" fillId="2" borderId="5" xfId="0" applyNumberFormat="1" applyFont="1" applyFill="1" applyBorder="1" applyAlignment="1">
      <alignment horizontal="left" vertical="center" wrapText="1"/>
    </xf>
    <xf numFmtId="49" fontId="2" fillId="2" borderId="30" xfId="0" applyNumberFormat="1" applyFont="1" applyFill="1" applyBorder="1" applyAlignment="1">
      <alignment horizontal="left" vertical="center" wrapText="1"/>
    </xf>
    <xf numFmtId="0" fontId="2" fillId="2" borderId="0" xfId="0" applyFont="1" applyFill="1" applyAlignment="1">
      <alignment horizontal="justify" vertical="top" wrapText="1"/>
    </xf>
    <xf numFmtId="0" fontId="2" fillId="2" borderId="0" xfId="0" applyFont="1" applyFill="1" applyAlignment="1">
      <alignment vertical="top" wrapText="1"/>
    </xf>
    <xf numFmtId="0" fontId="20" fillId="2" borderId="0" xfId="0" applyFont="1" applyFill="1"/>
    <xf numFmtId="0" fontId="7" fillId="4" borderId="1" xfId="0" applyFont="1" applyFill="1" applyBorder="1"/>
    <xf numFmtId="0" fontId="7" fillId="3" borderId="1" xfId="0" applyFont="1" applyFill="1" applyBorder="1"/>
    <xf numFmtId="0" fontId="7" fillId="0" borderId="0" xfId="0" applyFont="1"/>
    <xf numFmtId="0" fontId="8" fillId="0" borderId="0" xfId="0" applyFont="1" applyAlignment="1">
      <alignment vertical="center" wrapText="1"/>
    </xf>
    <xf numFmtId="0" fontId="8" fillId="0" borderId="0" xfId="0" applyFont="1" applyAlignment="1">
      <alignment vertical="center"/>
    </xf>
    <xf numFmtId="1" fontId="4" fillId="0" borderId="8" xfId="0" applyNumberFormat="1" applyFont="1" applyBorder="1" applyAlignment="1" applyProtection="1">
      <alignment horizontal="center" vertical="center"/>
      <protection locked="0"/>
    </xf>
    <xf numFmtId="1" fontId="4" fillId="0" borderId="34" xfId="0" applyNumberFormat="1" applyFont="1" applyBorder="1" applyAlignment="1" applyProtection="1">
      <alignment horizontal="center" vertical="center"/>
      <protection locked="0"/>
    </xf>
    <xf numFmtId="1" fontId="4" fillId="0" borderId="5" xfId="0" applyNumberFormat="1" applyFont="1" applyBorder="1" applyAlignment="1" applyProtection="1">
      <alignment horizontal="center" vertical="center"/>
      <protection locked="0"/>
    </xf>
    <xf numFmtId="1" fontId="4" fillId="0" borderId="30" xfId="0" applyNumberFormat="1" applyFont="1" applyBorder="1" applyAlignment="1" applyProtection="1">
      <alignment horizontal="center" vertical="center"/>
      <protection locked="0"/>
    </xf>
    <xf numFmtId="49" fontId="2" fillId="0" borderId="8"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0" fontId="2" fillId="0" borderId="22" xfId="0" applyFont="1" applyBorder="1" applyAlignment="1">
      <alignment horizontal="center" vertical="center" wrapText="1"/>
    </xf>
    <xf numFmtId="0" fontId="2" fillId="0" borderId="5" xfId="0"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33" xfId="0" applyNumberFormat="1" applyFont="1" applyBorder="1" applyAlignment="1">
      <alignment horizontal="center" vertical="center" wrapText="1"/>
    </xf>
    <xf numFmtId="1" fontId="11" fillId="5" borderId="5" xfId="0" applyNumberFormat="1" applyFont="1" applyFill="1" applyBorder="1" applyAlignment="1">
      <alignment horizontal="center" vertical="center"/>
    </xf>
    <xf numFmtId="1" fontId="11" fillId="5" borderId="1" xfId="0" applyNumberFormat="1" applyFont="1" applyFill="1" applyBorder="1" applyAlignment="1">
      <alignment horizontal="center" vertical="center"/>
    </xf>
    <xf numFmtId="1" fontId="2" fillId="10" borderId="1" xfId="0" applyNumberFormat="1" applyFont="1" applyFill="1" applyBorder="1" applyAlignment="1">
      <alignment horizontal="center" vertical="center"/>
    </xf>
    <xf numFmtId="1" fontId="2" fillId="10" borderId="1" xfId="0" applyNumberFormat="1" applyFont="1" applyFill="1" applyBorder="1" applyAlignment="1">
      <alignment horizontal="center" vertical="center" wrapText="1"/>
    </xf>
    <xf numFmtId="1" fontId="2" fillId="0" borderId="1" xfId="0" applyNumberFormat="1" applyFont="1" applyBorder="1" applyAlignment="1">
      <alignment horizontal="center" vertical="center"/>
    </xf>
    <xf numFmtId="0" fontId="3" fillId="0" borderId="6" xfId="0" applyFont="1" applyBorder="1" applyAlignment="1">
      <alignment horizontal="center" vertical="center"/>
    </xf>
    <xf numFmtId="0" fontId="3" fillId="0" borderId="20" xfId="0" applyFont="1" applyBorder="1" applyAlignment="1">
      <alignment horizontal="center" vertical="center"/>
    </xf>
    <xf numFmtId="0" fontId="3" fillId="0" borderId="29" xfId="0" applyFont="1" applyBorder="1" applyAlignment="1">
      <alignment horizontal="center" vertical="center"/>
    </xf>
    <xf numFmtId="0" fontId="2" fillId="11" borderId="1" xfId="0" applyFont="1" applyFill="1" applyBorder="1" applyAlignment="1">
      <alignment horizontal="center" vertical="center"/>
    </xf>
    <xf numFmtId="0" fontId="2" fillId="10" borderId="1" xfId="0" applyFont="1" applyFill="1" applyBorder="1" applyAlignment="1">
      <alignment horizontal="center" vertical="center" wrapText="1"/>
    </xf>
    <xf numFmtId="0" fontId="2" fillId="10" borderId="1" xfId="0" applyFont="1" applyFill="1" applyBorder="1" applyAlignment="1">
      <alignment horizontal="center" vertical="center"/>
    </xf>
    <xf numFmtId="0" fontId="2" fillId="2" borderId="30"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8" xfId="0" applyFont="1" applyFill="1" applyBorder="1" applyAlignment="1">
      <alignment horizontal="center" vertical="center"/>
    </xf>
    <xf numFmtId="0" fontId="3" fillId="0" borderId="9" xfId="0" applyFont="1" applyBorder="1" applyAlignment="1">
      <alignment horizontal="center" vertical="center"/>
    </xf>
    <xf numFmtId="0" fontId="11" fillId="0" borderId="0" xfId="0" applyFont="1"/>
    <xf numFmtId="0" fontId="3" fillId="0" borderId="0" xfId="0" applyFont="1" applyAlignment="1">
      <alignment vertical="center" wrapText="1"/>
    </xf>
    <xf numFmtId="14" fontId="2" fillId="0" borderId="1" xfId="0" applyNumberFormat="1" applyFont="1" applyBorder="1" applyAlignment="1" applyProtection="1">
      <alignment horizontal="center" vertical="center"/>
      <protection locked="0"/>
    </xf>
    <xf numFmtId="0" fontId="7" fillId="0" borderId="1" xfId="0" applyFont="1" applyBorder="1"/>
    <xf numFmtId="0" fontId="7" fillId="2" borderId="0" xfId="0" applyFont="1" applyFill="1"/>
    <xf numFmtId="0" fontId="8" fillId="2" borderId="0" xfId="0" applyFont="1" applyFill="1" applyAlignment="1">
      <alignment horizontal="left" vertical="center"/>
    </xf>
    <xf numFmtId="0" fontId="8" fillId="0" borderId="1" xfId="0" applyFont="1" applyBorder="1" applyAlignment="1">
      <alignment vertical="center"/>
    </xf>
    <xf numFmtId="0" fontId="8" fillId="2" borderId="3" xfId="0" applyFont="1" applyFill="1" applyBorder="1" applyAlignment="1">
      <alignment vertical="center"/>
    </xf>
    <xf numFmtId="0" fontId="8" fillId="2" borderId="17" xfId="0" applyFont="1" applyFill="1" applyBorder="1" applyAlignment="1">
      <alignment vertical="center"/>
    </xf>
    <xf numFmtId="0" fontId="8" fillId="2" borderId="2" xfId="0" applyFont="1" applyFill="1" applyBorder="1" applyAlignment="1">
      <alignment vertical="center"/>
    </xf>
    <xf numFmtId="0" fontId="3" fillId="2" borderId="0" xfId="0" applyFont="1" applyFill="1" applyAlignment="1">
      <alignment vertical="top"/>
    </xf>
    <xf numFmtId="0" fontId="8" fillId="8" borderId="1" xfId="0" applyFont="1" applyFill="1" applyBorder="1" applyAlignment="1">
      <alignment horizontal="left" vertical="center" wrapText="1"/>
    </xf>
    <xf numFmtId="0" fontId="8" fillId="17" borderId="1" xfId="0" applyFont="1" applyFill="1" applyBorder="1" applyAlignment="1">
      <alignment horizontal="left" vertical="center" wrapText="1"/>
    </xf>
    <xf numFmtId="0" fontId="8" fillId="2" borderId="0" xfId="0" applyFont="1" applyFill="1" applyAlignment="1">
      <alignment vertical="center"/>
    </xf>
    <xf numFmtId="0" fontId="21" fillId="18" borderId="1" xfId="0" applyFont="1" applyFill="1" applyBorder="1" applyAlignment="1">
      <alignment horizontal="left"/>
    </xf>
    <xf numFmtId="0" fontId="2" fillId="0" borderId="0" xfId="0" applyFont="1" applyAlignment="1">
      <alignment vertical="center" wrapText="1"/>
    </xf>
    <xf numFmtId="49" fontId="2" fillId="0" borderId="0" xfId="0" applyNumberFormat="1"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2" fillId="0" borderId="1" xfId="0" applyFont="1" applyBorder="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2" xfId="0" applyFont="1" applyBorder="1" applyAlignment="1">
      <alignment horizontal="center" vertical="center"/>
    </xf>
    <xf numFmtId="0" fontId="3" fillId="0" borderId="0" xfId="0" applyFont="1" applyAlignment="1">
      <alignment horizontal="center" vertical="center" wrapText="1"/>
    </xf>
    <xf numFmtId="0" fontId="3" fillId="0" borderId="3" xfId="0" applyFont="1" applyBorder="1" applyAlignment="1">
      <alignment horizontal="left" vertical="center"/>
    </xf>
    <xf numFmtId="0" fontId="4" fillId="0" borderId="17" xfId="0" applyFont="1" applyBorder="1" applyAlignment="1">
      <alignment horizontal="center"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4" fillId="0" borderId="1" xfId="0" applyFont="1" applyBorder="1" applyAlignment="1" applyProtection="1">
      <alignment horizontal="center" vertical="center"/>
      <protection locked="0"/>
    </xf>
    <xf numFmtId="0" fontId="3" fillId="0" borderId="44" xfId="0" applyFont="1" applyBorder="1" applyAlignment="1" applyProtection="1">
      <alignment horizontal="center" vertical="center" wrapText="1"/>
      <protection locked="0"/>
    </xf>
    <xf numFmtId="0" fontId="2" fillId="0" borderId="3" xfId="0" applyFont="1" applyBorder="1" applyAlignment="1">
      <alignment vertical="center"/>
    </xf>
    <xf numFmtId="0" fontId="2" fillId="0" borderId="17" xfId="0" applyFont="1" applyBorder="1" applyAlignment="1">
      <alignment vertical="center"/>
    </xf>
    <xf numFmtId="49" fontId="2" fillId="2" borderId="1" xfId="0" applyNumberFormat="1" applyFont="1" applyFill="1" applyBorder="1" applyAlignment="1" applyProtection="1">
      <alignment horizontal="center" vertical="center"/>
      <protection locked="0"/>
    </xf>
    <xf numFmtId="0" fontId="7" fillId="0" borderId="0" xfId="0" applyFont="1" applyAlignment="1">
      <alignment vertical="center" wrapText="1"/>
    </xf>
    <xf numFmtId="49" fontId="15" fillId="0" borderId="4" xfId="0" applyNumberFormat="1" applyFont="1" applyBorder="1" applyAlignment="1" applyProtection="1">
      <alignment horizontal="left" vertical="center" wrapText="1"/>
      <protection locked="0"/>
    </xf>
    <xf numFmtId="49" fontId="15" fillId="0" borderId="43" xfId="0" applyNumberFormat="1" applyFont="1" applyBorder="1" applyAlignment="1" applyProtection="1">
      <alignment horizontal="left" vertical="center" wrapText="1"/>
      <protection locked="0"/>
    </xf>
    <xf numFmtId="49" fontId="2" fillId="0" borderId="17" xfId="0" applyNumberFormat="1" applyFont="1" applyBorder="1" applyAlignment="1">
      <alignment horizontal="center" vertical="center" wrapText="1"/>
    </xf>
    <xf numFmtId="0" fontId="2" fillId="0" borderId="2" xfId="0" applyFont="1" applyBorder="1" applyAlignment="1">
      <alignment horizontal="center" vertical="center" wrapText="1"/>
    </xf>
    <xf numFmtId="49" fontId="2" fillId="2" borderId="31" xfId="0" applyNumberFormat="1" applyFont="1" applyFill="1" applyBorder="1" applyAlignment="1">
      <alignment horizontal="center" vertical="center"/>
    </xf>
    <xf numFmtId="49" fontId="2" fillId="2" borderId="32" xfId="0" applyNumberFormat="1" applyFont="1" applyFill="1" applyBorder="1" applyAlignment="1">
      <alignment horizontal="center" vertical="center"/>
    </xf>
    <xf numFmtId="49" fontId="2" fillId="2" borderId="3" xfId="0" applyNumberFormat="1" applyFont="1" applyFill="1" applyBorder="1" applyAlignment="1">
      <alignment horizontal="center" vertical="center"/>
    </xf>
    <xf numFmtId="49" fontId="2" fillId="2" borderId="2" xfId="0" applyNumberFormat="1" applyFont="1" applyFill="1" applyBorder="1" applyAlignment="1">
      <alignment horizontal="center" vertical="center"/>
    </xf>
    <xf numFmtId="49" fontId="11" fillId="5" borderId="3" xfId="0" applyNumberFormat="1" applyFont="1" applyFill="1" applyBorder="1" applyAlignment="1">
      <alignment horizontal="center" vertical="center" wrapText="1"/>
    </xf>
    <xf numFmtId="49" fontId="11" fillId="5" borderId="2" xfId="0" applyNumberFormat="1" applyFont="1" applyFill="1" applyBorder="1" applyAlignment="1">
      <alignment horizontal="center" vertical="center" wrapText="1"/>
    </xf>
    <xf numFmtId="49" fontId="2" fillId="10" borderId="17" xfId="0" applyNumberFormat="1" applyFont="1" applyFill="1" applyBorder="1" applyAlignment="1">
      <alignment horizontal="center" vertical="center" wrapText="1"/>
    </xf>
    <xf numFmtId="0" fontId="2" fillId="10" borderId="2" xfId="0" applyFont="1" applyFill="1" applyBorder="1" applyAlignment="1">
      <alignment horizontal="center" vertical="center" wrapText="1"/>
    </xf>
    <xf numFmtId="49" fontId="2" fillId="2" borderId="0" xfId="0" applyNumberFormat="1" applyFont="1" applyFill="1"/>
    <xf numFmtId="49" fontId="4" fillId="2" borderId="0" xfId="0" applyNumberFormat="1" applyFont="1" applyFill="1"/>
    <xf numFmtId="0" fontId="5" fillId="2" borderId="0" xfId="0" applyFont="1" applyFill="1"/>
    <xf numFmtId="49" fontId="2" fillId="0" borderId="1" xfId="0" applyNumberFormat="1" applyFont="1" applyBorder="1" applyAlignment="1" applyProtection="1">
      <alignment horizontal="left" vertical="center"/>
      <protection locked="0"/>
    </xf>
    <xf numFmtId="0" fontId="5" fillId="0" borderId="1" xfId="0" applyFont="1" applyBorder="1" applyAlignment="1" applyProtection="1">
      <alignment horizontal="left" vertical="center"/>
      <protection locked="0"/>
    </xf>
    <xf numFmtId="0" fontId="6" fillId="0" borderId="0" xfId="0" applyFont="1" applyAlignment="1">
      <alignment horizontal="center" vertical="center"/>
    </xf>
    <xf numFmtId="49" fontId="9" fillId="0" borderId="25" xfId="0" applyNumberFormat="1" applyFont="1" applyBorder="1" applyAlignment="1">
      <alignment horizontal="center" vertical="center"/>
    </xf>
    <xf numFmtId="0" fontId="5" fillId="0" borderId="26" xfId="0" applyFont="1" applyBorder="1" applyAlignment="1">
      <alignment horizontal="center" vertical="center"/>
    </xf>
    <xf numFmtId="49" fontId="3" fillId="0" borderId="13" xfId="0" applyNumberFormat="1" applyFont="1" applyBorder="1" applyAlignment="1">
      <alignment horizontal="center" vertical="center" wrapText="1"/>
    </xf>
    <xf numFmtId="49" fontId="3" fillId="0" borderId="18" xfId="0" applyNumberFormat="1" applyFont="1" applyBorder="1" applyAlignment="1">
      <alignment horizontal="center" vertical="center" wrapText="1"/>
    </xf>
    <xf numFmtId="49" fontId="3" fillId="0" borderId="12" xfId="0" applyNumberFormat="1" applyFont="1" applyBorder="1" applyAlignment="1">
      <alignment horizontal="center" vertical="center" wrapText="1"/>
    </xf>
    <xf numFmtId="49" fontId="11" fillId="5" borderId="22" xfId="0" applyNumberFormat="1" applyFont="1" applyFill="1" applyBorder="1" applyAlignment="1">
      <alignment horizontal="center" vertical="center" wrapText="1"/>
    </xf>
    <xf numFmtId="49" fontId="11" fillId="5" borderId="37" xfId="0" applyNumberFormat="1" applyFont="1" applyFill="1" applyBorder="1" applyAlignment="1">
      <alignment horizontal="center" vertical="center" wrapText="1"/>
    </xf>
    <xf numFmtId="49" fontId="2" fillId="2" borderId="14" xfId="0" applyNumberFormat="1" applyFont="1" applyFill="1" applyBorder="1" applyAlignment="1">
      <alignment horizontal="center" vertical="center"/>
    </xf>
    <xf numFmtId="49" fontId="2" fillId="2" borderId="15" xfId="0" applyNumberFormat="1" applyFont="1" applyFill="1" applyBorder="1" applyAlignment="1">
      <alignment horizontal="center" vertical="center"/>
    </xf>
    <xf numFmtId="0" fontId="16" fillId="0" borderId="0" xfId="0" applyFont="1" applyAlignment="1">
      <alignment horizontal="center" vertical="center"/>
    </xf>
    <xf numFmtId="49" fontId="17" fillId="12" borderId="0" xfId="0" applyNumberFormat="1" applyFont="1" applyFill="1" applyAlignment="1">
      <alignment horizontal="center" vertical="center"/>
    </xf>
    <xf numFmtId="0" fontId="13" fillId="5" borderId="18" xfId="0" applyFont="1" applyFill="1" applyBorder="1" applyAlignment="1">
      <alignment horizontal="left" vertical="center" wrapText="1"/>
    </xf>
    <xf numFmtId="0" fontId="13" fillId="5" borderId="12" xfId="0" applyFont="1" applyFill="1" applyBorder="1" applyAlignment="1">
      <alignment horizontal="left" vertical="center" wrapText="1"/>
    </xf>
    <xf numFmtId="0" fontId="13" fillId="13" borderId="0" xfId="0" applyFont="1" applyFill="1" applyAlignment="1">
      <alignment horizontal="left" vertical="center" wrapText="1"/>
    </xf>
    <xf numFmtId="0" fontId="13" fillId="13" borderId="36" xfId="0" applyFont="1" applyFill="1" applyBorder="1" applyAlignment="1">
      <alignment horizontal="left" vertical="center" wrapText="1"/>
    </xf>
    <xf numFmtId="0" fontId="13" fillId="14" borderId="19" xfId="0" applyFont="1" applyFill="1" applyBorder="1" applyAlignment="1">
      <alignment horizontal="left" vertical="center" wrapText="1"/>
    </xf>
    <xf numFmtId="0" fontId="13" fillId="14" borderId="10" xfId="0" applyFont="1" applyFill="1" applyBorder="1" applyAlignment="1">
      <alignment horizontal="left" vertical="center" wrapText="1"/>
    </xf>
    <xf numFmtId="0" fontId="3" fillId="0" borderId="0" xfId="0" applyFont="1" applyAlignment="1">
      <alignment horizontal="left" vertical="center"/>
    </xf>
    <xf numFmtId="0" fontId="3" fillId="0" borderId="0" xfId="0" applyFont="1" applyAlignment="1">
      <alignment horizontal="center" vertical="center"/>
    </xf>
    <xf numFmtId="49" fontId="2" fillId="0" borderId="19" xfId="0" applyNumberFormat="1" applyFont="1" applyBorder="1" applyAlignment="1">
      <alignment horizontal="center" vertical="center" wrapText="1"/>
    </xf>
    <xf numFmtId="0" fontId="2" fillId="0" borderId="42" xfId="0" applyFont="1" applyBorder="1" applyAlignment="1">
      <alignment horizontal="center" vertical="center" wrapText="1"/>
    </xf>
    <xf numFmtId="49" fontId="2" fillId="11" borderId="17" xfId="0" applyNumberFormat="1" applyFont="1" applyFill="1" applyBorder="1" applyAlignment="1">
      <alignment horizontal="center" vertical="center" wrapText="1"/>
    </xf>
    <xf numFmtId="0" fontId="2" fillId="11" borderId="2" xfId="0" applyFont="1" applyFill="1" applyBorder="1" applyAlignment="1">
      <alignment horizontal="center" vertical="center" wrapText="1"/>
    </xf>
    <xf numFmtId="0" fontId="4" fillId="0" borderId="1" xfId="0" applyFont="1" applyBorder="1" applyAlignment="1" applyProtection="1">
      <alignment horizontal="left" vertical="center"/>
      <protection locked="0"/>
    </xf>
    <xf numFmtId="0" fontId="4" fillId="0" borderId="17" xfId="0" applyFont="1" applyBorder="1" applyAlignment="1">
      <alignment horizontal="center" vertical="center"/>
    </xf>
    <xf numFmtId="0" fontId="3" fillId="2" borderId="0" xfId="0" applyFont="1" applyFill="1" applyAlignment="1">
      <alignment horizontal="left" vertical="top" wrapText="1"/>
    </xf>
    <xf numFmtId="0" fontId="2" fillId="2" borderId="0" xfId="0" applyFont="1" applyFill="1" applyAlignment="1">
      <alignment horizontal="justify" vertical="top" wrapText="1"/>
    </xf>
    <xf numFmtId="0" fontId="3" fillId="2" borderId="0" xfId="0" applyFont="1" applyFill="1" applyAlignment="1">
      <alignment horizontal="justify" vertical="top" wrapText="1"/>
    </xf>
    <xf numFmtId="0" fontId="19" fillId="2" borderId="0" xfId="0" applyFont="1" applyFill="1" applyAlignment="1">
      <alignment horizontal="justify" vertical="top" wrapText="1"/>
    </xf>
    <xf numFmtId="49" fontId="0" fillId="15" borderId="38" xfId="0" applyNumberFormat="1" applyFill="1" applyBorder="1" applyAlignment="1">
      <alignment horizontal="center" vertical="center" wrapText="1"/>
    </xf>
    <xf numFmtId="49" fontId="0" fillId="15" borderId="39" xfId="0" applyNumberFormat="1" applyFill="1" applyBorder="1" applyAlignment="1">
      <alignment horizontal="center" vertical="center" wrapText="1"/>
    </xf>
    <xf numFmtId="49" fontId="0" fillId="15" borderId="40" xfId="0" applyNumberFormat="1" applyFill="1" applyBorder="1" applyAlignment="1">
      <alignment horizontal="center" vertical="center" wrapText="1"/>
    </xf>
    <xf numFmtId="0" fontId="3" fillId="0" borderId="45" xfId="0" applyFont="1" applyBorder="1" applyAlignment="1">
      <alignment horizontal="center" vertical="center"/>
    </xf>
    <xf numFmtId="0" fontId="2" fillId="2" borderId="46" xfId="0" applyFont="1" applyFill="1" applyBorder="1" applyAlignment="1">
      <alignment horizontal="center" vertical="center"/>
    </xf>
    <xf numFmtId="0" fontId="4" fillId="2" borderId="49" xfId="0" applyFont="1" applyFill="1" applyBorder="1" applyAlignment="1">
      <alignment horizontal="center" vertical="center" wrapText="1"/>
    </xf>
    <xf numFmtId="0" fontId="4" fillId="0" borderId="46" xfId="0" applyFont="1" applyBorder="1" applyAlignment="1">
      <alignment horizontal="center" vertical="center" wrapText="1"/>
    </xf>
    <xf numFmtId="49" fontId="15" fillId="7" borderId="50" xfId="0" applyNumberFormat="1" applyFont="1" applyFill="1" applyBorder="1" applyAlignment="1" applyProtection="1">
      <alignment horizontal="left" vertical="center" wrapText="1"/>
      <protection locked="0"/>
    </xf>
    <xf numFmtId="0" fontId="22" fillId="15" borderId="38" xfId="0" applyNumberFormat="1" applyFont="1" applyFill="1" applyBorder="1" applyAlignment="1">
      <alignment horizontal="center" vertical="center" wrapText="1"/>
    </xf>
    <xf numFmtId="0" fontId="22" fillId="15" borderId="39" xfId="0" applyNumberFormat="1" applyFont="1" applyFill="1" applyBorder="1" applyAlignment="1">
      <alignment horizontal="center" vertical="center" wrapText="1"/>
    </xf>
    <xf numFmtId="0" fontId="22" fillId="15" borderId="40" xfId="0" applyNumberFormat="1" applyFont="1" applyFill="1" applyBorder="1" applyAlignment="1">
      <alignment horizontal="center" vertical="center" wrapText="1"/>
    </xf>
    <xf numFmtId="0" fontId="0" fillId="16" borderId="38" xfId="0" applyNumberFormat="1" applyFill="1" applyBorder="1" applyAlignment="1">
      <alignment horizontal="center" vertical="center" wrapText="1"/>
    </xf>
    <xf numFmtId="0" fontId="0" fillId="16" borderId="39" xfId="0" applyNumberFormat="1" applyFill="1" applyBorder="1" applyAlignment="1">
      <alignment horizontal="center" vertical="center" wrapText="1"/>
    </xf>
    <xf numFmtId="0" fontId="0" fillId="16" borderId="40" xfId="0" applyNumberFormat="1" applyFill="1" applyBorder="1" applyAlignment="1">
      <alignment horizontal="center" vertical="center" wrapText="1"/>
    </xf>
    <xf numFmtId="0" fontId="0" fillId="15" borderId="38" xfId="0" applyNumberFormat="1" applyFill="1" applyBorder="1" applyAlignment="1">
      <alignment horizontal="center" vertical="center" wrapText="1"/>
    </xf>
    <xf numFmtId="0" fontId="0" fillId="15" borderId="39" xfId="0" applyNumberFormat="1" applyFill="1" applyBorder="1" applyAlignment="1">
      <alignment horizontal="center" vertical="center" wrapText="1"/>
    </xf>
    <xf numFmtId="0" fontId="0" fillId="15" borderId="40" xfId="0" applyNumberFormat="1" applyFill="1" applyBorder="1" applyAlignment="1">
      <alignment horizontal="center" vertical="center" wrapText="1"/>
    </xf>
    <xf numFmtId="0" fontId="0" fillId="15" borderId="51" xfId="0" applyNumberFormat="1" applyFill="1" applyBorder="1" applyAlignment="1">
      <alignment horizontal="center" vertical="center" wrapText="1"/>
    </xf>
    <xf numFmtId="0" fontId="0" fillId="0" borderId="51" xfId="0" applyNumberFormat="1" applyBorder="1" applyAlignment="1">
      <alignment vertical="center" wrapText="1"/>
    </xf>
    <xf numFmtId="0" fontId="0" fillId="0" borderId="0" xfId="0" applyNumberFormat="1" applyAlignment="1">
      <alignment vertical="center" wrapText="1"/>
    </xf>
    <xf numFmtId="0" fontId="22" fillId="0" borderId="0" xfId="0" applyNumberFormat="1" applyFont="1" applyFill="1" applyAlignment="1">
      <alignment horizontal="center"/>
    </xf>
    <xf numFmtId="0" fontId="0" fillId="15" borderId="41" xfId="0" applyNumberFormat="1" applyFill="1" applyBorder="1"/>
    <xf numFmtId="0" fontId="0" fillId="15" borderId="37" xfId="0" applyNumberFormat="1" applyFill="1" applyBorder="1"/>
    <xf numFmtId="0" fontId="0" fillId="16" borderId="22" xfId="0" applyNumberFormat="1" applyFill="1" applyBorder="1" applyAlignment="1">
      <alignment horizontal="center" vertical="center"/>
    </xf>
    <xf numFmtId="0" fontId="0" fillId="16" borderId="41" xfId="0" applyNumberFormat="1" applyFill="1" applyBorder="1" applyAlignment="1">
      <alignment horizontal="center" vertical="center"/>
    </xf>
    <xf numFmtId="0" fontId="0" fillId="16" borderId="37" xfId="0" applyNumberFormat="1" applyFill="1" applyBorder="1" applyAlignment="1">
      <alignment horizontal="center" vertical="center"/>
    </xf>
    <xf numFmtId="0" fontId="0" fillId="16" borderId="5" xfId="0" applyNumberFormat="1" applyFill="1" applyBorder="1" applyAlignment="1">
      <alignment horizontal="center" vertical="center"/>
    </xf>
    <xf numFmtId="0" fontId="0" fillId="0" borderId="0" xfId="0" applyNumberFormat="1"/>
    <xf numFmtId="0" fontId="0" fillId="0" borderId="0" xfId="0" applyNumberFormat="1" applyAlignment="1">
      <alignment horizontal="center"/>
    </xf>
    <xf numFmtId="0" fontId="3" fillId="2" borderId="46" xfId="0" applyFont="1" applyFill="1" applyBorder="1" applyAlignment="1">
      <alignment horizontal="left" vertical="center" wrapText="1"/>
    </xf>
    <xf numFmtId="49" fontId="3" fillId="2" borderId="47" xfId="0" applyNumberFormat="1" applyFont="1" applyFill="1" applyBorder="1" applyAlignment="1">
      <alignment horizontal="center" vertical="center"/>
    </xf>
    <xf numFmtId="49" fontId="3" fillId="2" borderId="48" xfId="0" applyNumberFormat="1" applyFont="1" applyFill="1" applyBorder="1" applyAlignment="1">
      <alignment horizontal="center" vertical="center"/>
    </xf>
    <xf numFmtId="49" fontId="3" fillId="0" borderId="46" xfId="0" applyNumberFormat="1" applyFont="1" applyBorder="1" applyAlignment="1">
      <alignment horizontal="center" vertical="center" wrapText="1"/>
    </xf>
    <xf numFmtId="49" fontId="3" fillId="0" borderId="47" xfId="0" applyNumberFormat="1" applyFont="1" applyBorder="1" applyAlignment="1">
      <alignment horizontal="center" vertical="center" wrapText="1"/>
    </xf>
  </cellXfs>
  <cellStyles count="2">
    <cellStyle name="Prozent" xfId="1" builtinId="5"/>
    <cellStyle name="Standard" xfId="0" builtinId="0"/>
  </cellStyles>
  <dxfs count="17">
    <dxf>
      <fill>
        <patternFill>
          <bgColor theme="0"/>
        </patternFill>
      </fill>
    </dxf>
    <dxf>
      <fill>
        <patternFill>
          <bgColor theme="0"/>
        </patternFill>
      </fill>
    </dxf>
    <dxf>
      <fill>
        <patternFill>
          <bgColor theme="0"/>
        </patternFill>
      </fill>
    </dxf>
    <dxf>
      <fill>
        <patternFill>
          <bgColor theme="0"/>
        </patternFill>
      </fill>
    </dxf>
    <dxf>
      <fill>
        <patternFill>
          <bgColor rgb="FFFF0000"/>
        </patternFill>
      </fill>
    </dxf>
    <dxf>
      <fill>
        <patternFill>
          <bgColor rgb="FFFF0000"/>
        </patternFill>
      </fill>
    </dxf>
    <dxf>
      <font>
        <color theme="0"/>
      </font>
      <fill>
        <patternFill>
          <bgColor rgb="FFC00000"/>
        </patternFill>
      </fill>
    </dxf>
    <dxf>
      <fill>
        <patternFill>
          <bgColor rgb="FFFFFF99"/>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0"/>
        </patternFill>
      </fill>
    </dxf>
    <dxf>
      <fill>
        <patternFill>
          <bgColor rgb="FFFFFF00"/>
        </patternFill>
      </fill>
    </dxf>
  </dxfs>
  <tableStyles count="0" defaultTableStyle="TableStyleMedium2" defaultPivotStyle="PivotStyleLight16"/>
  <colors>
    <mruColors>
      <color rgb="FFFFFF99"/>
      <color rgb="FFFDFECE"/>
      <color rgb="FFFBE4D5"/>
      <color rgb="FFE2EF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J27"/>
  <sheetViews>
    <sheetView zoomScale="110" zoomScaleNormal="110" workbookViewId="0">
      <selection activeCell="A41" sqref="A41:XFD41"/>
    </sheetView>
  </sheetViews>
  <sheetFormatPr baseColWidth="10" defaultColWidth="0" defaultRowHeight="15" zeroHeight="1" x14ac:dyDescent="0.25"/>
  <cols>
    <col min="1" max="10" width="11.42578125" style="1" customWidth="1"/>
    <col min="11" max="16384" width="11.42578125" style="1" hidden="1"/>
  </cols>
  <sheetData>
    <row r="1" spans="1:10" ht="23.25" x14ac:dyDescent="0.35">
      <c r="A1" s="95" t="s">
        <v>15</v>
      </c>
    </row>
    <row r="2" spans="1:10" x14ac:dyDescent="0.25"/>
    <row r="3" spans="1:10" ht="27.75" customHeight="1" x14ac:dyDescent="0.25">
      <c r="A3" s="205" t="s">
        <v>64</v>
      </c>
      <c r="B3" s="205"/>
      <c r="C3" s="205"/>
      <c r="D3" s="205"/>
      <c r="E3" s="205"/>
      <c r="F3" s="205"/>
      <c r="G3" s="205"/>
      <c r="H3" s="205"/>
      <c r="I3" s="205"/>
      <c r="J3" s="205"/>
    </row>
    <row r="4" spans="1:10" x14ac:dyDescent="0.25">
      <c r="A4" s="93"/>
      <c r="B4" s="93"/>
      <c r="C4" s="93"/>
      <c r="D4" s="93"/>
      <c r="E4" s="93"/>
      <c r="F4" s="93"/>
      <c r="G4" s="93"/>
      <c r="H4" s="93"/>
      <c r="I4" s="93"/>
      <c r="J4" s="93"/>
    </row>
    <row r="5" spans="1:10" x14ac:dyDescent="0.25">
      <c r="A5" s="206" t="s">
        <v>65</v>
      </c>
      <c r="B5" s="206"/>
      <c r="C5" s="206"/>
      <c r="D5" s="206"/>
      <c r="E5" s="206"/>
      <c r="F5" s="206"/>
      <c r="G5" s="206"/>
      <c r="H5" s="206"/>
      <c r="I5" s="206"/>
      <c r="J5" s="206"/>
    </row>
    <row r="6" spans="1:10" ht="27.75" customHeight="1" x14ac:dyDescent="0.25">
      <c r="A6" s="205" t="s">
        <v>66</v>
      </c>
      <c r="B6" s="205"/>
      <c r="C6" s="205"/>
      <c r="D6" s="205"/>
      <c r="E6" s="205"/>
      <c r="F6" s="205"/>
      <c r="G6" s="205"/>
      <c r="H6" s="205"/>
      <c r="I6" s="205"/>
      <c r="J6" s="205"/>
    </row>
    <row r="7" spans="1:10" ht="8.25" customHeight="1" x14ac:dyDescent="0.25">
      <c r="A7" s="93"/>
      <c r="B7" s="93"/>
      <c r="C7" s="93"/>
      <c r="D7" s="93"/>
      <c r="E7" s="93"/>
      <c r="F7" s="93"/>
      <c r="G7" s="93"/>
      <c r="H7" s="93"/>
      <c r="I7" s="93"/>
      <c r="J7" s="93"/>
    </row>
    <row r="8" spans="1:10" ht="29.25" customHeight="1" x14ac:dyDescent="0.25">
      <c r="A8" s="207" t="s">
        <v>113</v>
      </c>
      <c r="B8" s="207"/>
      <c r="C8" s="207"/>
      <c r="D8" s="207"/>
      <c r="E8" s="207"/>
      <c r="F8" s="207"/>
      <c r="G8" s="207"/>
      <c r="H8" s="207"/>
      <c r="I8" s="207"/>
      <c r="J8" s="207"/>
    </row>
    <row r="9" spans="1:10" x14ac:dyDescent="0.25">
      <c r="A9" s="93"/>
      <c r="B9" s="93"/>
      <c r="C9" s="93"/>
      <c r="D9" s="93"/>
      <c r="E9" s="93"/>
      <c r="F9" s="93"/>
      <c r="G9" s="93"/>
      <c r="H9" s="93"/>
      <c r="I9" s="93"/>
      <c r="J9" s="93"/>
    </row>
    <row r="10" spans="1:10" x14ac:dyDescent="0.25">
      <c r="A10" s="206" t="s">
        <v>67</v>
      </c>
      <c r="B10" s="206"/>
      <c r="C10" s="206"/>
      <c r="D10" s="206"/>
      <c r="E10" s="206"/>
      <c r="F10" s="206"/>
      <c r="G10" s="206"/>
      <c r="H10" s="206"/>
      <c r="I10" s="206"/>
      <c r="J10" s="206"/>
    </row>
    <row r="11" spans="1:10" ht="41.25" customHeight="1" x14ac:dyDescent="0.25">
      <c r="A11" s="205" t="s">
        <v>68</v>
      </c>
      <c r="B11" s="205"/>
      <c r="C11" s="205"/>
      <c r="D11" s="205"/>
      <c r="E11" s="205"/>
      <c r="F11" s="205"/>
      <c r="G11" s="205"/>
      <c r="H11" s="205"/>
      <c r="I11" s="205"/>
      <c r="J11" s="205"/>
    </row>
    <row r="12" spans="1:10" ht="8.25" customHeight="1" x14ac:dyDescent="0.25">
      <c r="A12" s="94"/>
      <c r="B12" s="94"/>
      <c r="C12" s="94"/>
      <c r="D12" s="94"/>
      <c r="E12" s="94"/>
      <c r="F12" s="94"/>
      <c r="G12" s="94"/>
      <c r="H12" s="94"/>
      <c r="I12" s="94"/>
      <c r="J12" s="94"/>
    </row>
    <row r="13" spans="1:10" ht="15" customHeight="1" x14ac:dyDescent="0.25">
      <c r="A13" s="94" t="s">
        <v>13</v>
      </c>
      <c r="C13" s="130"/>
      <c r="D13" s="133" t="s">
        <v>71</v>
      </c>
      <c r="E13" s="133"/>
      <c r="F13" s="133"/>
      <c r="G13" s="133"/>
      <c r="H13" s="94"/>
      <c r="I13" s="94"/>
      <c r="J13" s="94"/>
    </row>
    <row r="14" spans="1:10" x14ac:dyDescent="0.25">
      <c r="A14" s="94"/>
      <c r="C14" s="96"/>
      <c r="D14" s="134" t="s">
        <v>11</v>
      </c>
      <c r="E14" s="135"/>
      <c r="F14" s="135"/>
      <c r="G14" s="136"/>
      <c r="H14" s="94"/>
      <c r="I14" s="94"/>
      <c r="J14" s="94"/>
    </row>
    <row r="15" spans="1:10" x14ac:dyDescent="0.25">
      <c r="A15" s="94"/>
      <c r="C15" s="97"/>
      <c r="D15" s="134" t="s">
        <v>10</v>
      </c>
      <c r="E15" s="135"/>
      <c r="F15" s="135"/>
      <c r="G15" s="136"/>
      <c r="H15" s="94"/>
      <c r="I15" s="94"/>
      <c r="J15" s="94"/>
    </row>
    <row r="16" spans="1:10" x14ac:dyDescent="0.25">
      <c r="A16" s="94"/>
      <c r="C16" s="131"/>
      <c r="D16" s="132"/>
      <c r="E16" s="132"/>
      <c r="F16" s="132"/>
      <c r="G16" s="132"/>
      <c r="H16" s="94"/>
      <c r="I16" s="94"/>
      <c r="J16" s="94"/>
    </row>
    <row r="17" spans="1:10" x14ac:dyDescent="0.25">
      <c r="A17" s="94"/>
      <c r="B17" s="94"/>
      <c r="C17" s="94"/>
      <c r="D17" s="94"/>
      <c r="E17" s="94"/>
      <c r="F17" s="94"/>
      <c r="G17" s="94"/>
      <c r="H17" s="94"/>
      <c r="I17" s="94"/>
      <c r="J17" s="94"/>
    </row>
    <row r="18" spans="1:10" ht="15" customHeight="1" x14ac:dyDescent="0.25">
      <c r="A18" s="204" t="s">
        <v>70</v>
      </c>
      <c r="B18" s="204"/>
      <c r="C18" s="204"/>
      <c r="D18" s="204"/>
      <c r="E18" s="204"/>
      <c r="F18" s="204"/>
      <c r="G18" s="204"/>
      <c r="H18" s="204"/>
      <c r="I18" s="204"/>
      <c r="J18" s="204"/>
    </row>
    <row r="19" spans="1:10" ht="29.25" customHeight="1" x14ac:dyDescent="0.25">
      <c r="A19" s="205" t="s">
        <v>69</v>
      </c>
      <c r="B19" s="205"/>
      <c r="C19" s="205"/>
      <c r="D19" s="205"/>
      <c r="E19" s="205"/>
      <c r="F19" s="205"/>
      <c r="G19" s="205"/>
      <c r="H19" s="205"/>
      <c r="I19" s="205"/>
      <c r="J19" s="205"/>
    </row>
    <row r="20" spans="1:10" x14ac:dyDescent="0.25">
      <c r="A20" s="94"/>
      <c r="B20" s="94"/>
      <c r="C20" s="94"/>
      <c r="D20" s="94"/>
      <c r="E20" s="94"/>
      <c r="F20" s="94"/>
      <c r="G20" s="94"/>
      <c r="H20" s="94"/>
      <c r="I20" s="94"/>
      <c r="J20" s="94"/>
    </row>
    <row r="21" spans="1:10" hidden="1" x14ac:dyDescent="0.25">
      <c r="A21" s="94"/>
      <c r="B21" s="94"/>
      <c r="C21" s="94"/>
      <c r="D21" s="94"/>
      <c r="E21" s="94"/>
      <c r="F21" s="94"/>
      <c r="G21" s="94"/>
      <c r="H21" s="94"/>
      <c r="I21" s="94"/>
      <c r="J21" s="94"/>
    </row>
    <row r="22" spans="1:10" hidden="1" x14ac:dyDescent="0.25">
      <c r="A22" s="94"/>
      <c r="B22" s="94"/>
      <c r="C22" s="94"/>
      <c r="D22" s="94"/>
      <c r="E22" s="94"/>
      <c r="F22" s="94"/>
      <c r="G22" s="94"/>
      <c r="H22" s="94"/>
      <c r="I22" s="94"/>
      <c r="J22" s="94"/>
    </row>
    <row r="23" spans="1:10" hidden="1" x14ac:dyDescent="0.25">
      <c r="A23" s="94"/>
      <c r="B23" s="94"/>
      <c r="C23" s="94"/>
      <c r="D23" s="94"/>
      <c r="E23" s="94"/>
      <c r="F23" s="94"/>
      <c r="G23" s="94"/>
      <c r="H23" s="94"/>
      <c r="I23" s="94"/>
      <c r="J23" s="94"/>
    </row>
    <row r="24" spans="1:10" hidden="1" x14ac:dyDescent="0.25">
      <c r="A24" s="94"/>
      <c r="B24" s="94"/>
      <c r="C24" s="94"/>
      <c r="D24" s="94"/>
      <c r="E24" s="94"/>
      <c r="F24" s="94"/>
      <c r="G24" s="94"/>
      <c r="H24" s="94"/>
      <c r="I24" s="94"/>
      <c r="J24" s="94"/>
    </row>
    <row r="25" spans="1:10" hidden="1" x14ac:dyDescent="0.25">
      <c r="A25" s="94"/>
      <c r="B25" s="94"/>
      <c r="C25" s="94"/>
      <c r="D25" s="94"/>
      <c r="E25" s="94"/>
      <c r="F25" s="94"/>
      <c r="G25" s="94"/>
      <c r="H25" s="94"/>
      <c r="I25" s="94"/>
      <c r="J25" s="94"/>
    </row>
    <row r="26" spans="1:10" hidden="1" x14ac:dyDescent="0.25">
      <c r="A26" s="94"/>
      <c r="B26" s="94"/>
      <c r="C26" s="94"/>
      <c r="D26" s="94"/>
      <c r="E26" s="94"/>
      <c r="F26" s="94"/>
      <c r="G26" s="94"/>
      <c r="H26" s="94"/>
      <c r="I26" s="94"/>
      <c r="J26" s="94"/>
    </row>
    <row r="27" spans="1:10" hidden="1" x14ac:dyDescent="0.25">
      <c r="A27" s="94"/>
      <c r="B27" s="94"/>
      <c r="C27" s="94"/>
      <c r="D27" s="94"/>
      <c r="E27" s="94"/>
      <c r="F27" s="94"/>
      <c r="G27" s="94"/>
      <c r="H27" s="94"/>
      <c r="I27" s="94"/>
      <c r="J27" s="94"/>
    </row>
  </sheetData>
  <sheetProtection algorithmName="SHA-512" hashValue="E39A2Qf21gBTITIpgfOwy9m6ytGTecDwDRmGDWQMJ9OCuOG6DZY36QCcpKQw+KmJwU40LSra2dqJ8Zy8f8yaVw==" saltValue="6lRiBgPMomaXqZtRL6smSQ==" spinCount="100000" sheet="1" selectLockedCells="1" selectUnlockedCells="1"/>
  <mergeCells count="8">
    <mergeCell ref="A18:J18"/>
    <mergeCell ref="A19:J19"/>
    <mergeCell ref="A11:J11"/>
    <mergeCell ref="A10:J10"/>
    <mergeCell ref="A3:J3"/>
    <mergeCell ref="A5:J5"/>
    <mergeCell ref="A6:J6"/>
    <mergeCell ref="A8:J8"/>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A1:AA71"/>
  <sheetViews>
    <sheetView showGridLines="0" tabSelected="1" zoomScaleNormal="100" workbookViewId="0">
      <selection activeCell="J31" sqref="J31"/>
    </sheetView>
  </sheetViews>
  <sheetFormatPr baseColWidth="10" defaultColWidth="0" defaultRowHeight="12.75" zeroHeight="1" x14ac:dyDescent="0.25"/>
  <cols>
    <col min="1" max="1" width="1.28515625" style="8" customWidth="1"/>
    <col min="2" max="3" width="12.7109375" style="12" customWidth="1"/>
    <col min="4" max="4" width="53.5703125" style="12" customWidth="1"/>
    <col min="5" max="5" width="11.7109375" style="12" customWidth="1"/>
    <col min="6" max="6" width="11.7109375" style="12" bestFit="1" customWidth="1"/>
    <col min="7" max="9" width="12.7109375" style="12" customWidth="1"/>
    <col min="10" max="10" width="15.5703125" style="12" customWidth="1"/>
    <col min="11" max="11" width="19" style="71" customWidth="1"/>
    <col min="12" max="12" width="43" style="12" bestFit="1" customWidth="1"/>
    <col min="13" max="13" width="1.140625" style="8" customWidth="1"/>
    <col min="14" max="19" width="11.42578125" style="12" hidden="1"/>
    <col min="20" max="20" width="23.140625" style="12" hidden="1"/>
    <col min="21" max="25" width="11.42578125" style="12" hidden="1"/>
    <col min="26" max="26" width="31.85546875" style="12" hidden="1"/>
    <col min="27" max="27" width="0" style="12" hidden="1"/>
    <col min="28" max="16384" width="11.42578125" style="12" hidden="1"/>
  </cols>
  <sheetData>
    <row r="1" spans="2:22" s="8" customFormat="1" x14ac:dyDescent="0.25">
      <c r="J1" s="12"/>
      <c r="K1" s="71"/>
      <c r="L1" s="12"/>
      <c r="O1" s="10"/>
      <c r="Q1" s="10"/>
    </row>
    <row r="2" spans="2:22" ht="15" x14ac:dyDescent="0.25">
      <c r="B2" s="173" t="s">
        <v>19</v>
      </c>
      <c r="C2" s="174"/>
      <c r="D2" s="175"/>
      <c r="E2" s="175"/>
      <c r="F2" s="11"/>
      <c r="H2" s="13"/>
      <c r="I2" s="14"/>
      <c r="J2" s="178"/>
      <c r="K2" s="98"/>
      <c r="L2" s="99"/>
      <c r="O2" s="15" t="s">
        <v>16</v>
      </c>
      <c r="Q2" s="85" t="s">
        <v>49</v>
      </c>
      <c r="T2" s="137" t="s">
        <v>77</v>
      </c>
      <c r="U2" s="1"/>
    </row>
    <row r="3" spans="2:22" ht="25.5" x14ac:dyDescent="0.25">
      <c r="B3" s="16" t="s">
        <v>12</v>
      </c>
      <c r="C3" s="16"/>
      <c r="D3" s="16"/>
      <c r="E3" s="16"/>
      <c r="F3" s="11"/>
      <c r="G3" s="17"/>
      <c r="H3" s="13"/>
      <c r="J3" s="178"/>
      <c r="K3" s="98"/>
      <c r="L3" s="100"/>
      <c r="O3" s="13" t="s">
        <v>20</v>
      </c>
      <c r="P3" s="18"/>
      <c r="T3" s="94"/>
      <c r="U3" s="1"/>
    </row>
    <row r="4" spans="2:22" x14ac:dyDescent="0.2">
      <c r="B4" s="11"/>
      <c r="C4" s="11"/>
      <c r="D4" s="11"/>
      <c r="E4" s="11"/>
      <c r="F4" s="11"/>
      <c r="G4" s="17"/>
      <c r="H4" s="13"/>
      <c r="J4" s="178"/>
      <c r="K4" s="98"/>
      <c r="L4" s="100"/>
      <c r="O4" s="13" t="s">
        <v>21</v>
      </c>
      <c r="P4" s="19"/>
      <c r="Q4" s="13" t="s">
        <v>50</v>
      </c>
      <c r="T4" s="138" t="s">
        <v>39</v>
      </c>
      <c r="U4" s="140"/>
      <c r="V4" s="140"/>
    </row>
    <row r="5" spans="2:22" x14ac:dyDescent="0.25">
      <c r="B5" s="11"/>
      <c r="C5" s="11"/>
      <c r="D5" s="11"/>
      <c r="E5" s="11"/>
      <c r="F5" s="11"/>
      <c r="G5" s="11"/>
      <c r="H5" s="11"/>
      <c r="I5" s="11"/>
      <c r="J5" s="20"/>
      <c r="K5" s="9"/>
      <c r="L5" s="8"/>
      <c r="O5" s="13" t="s">
        <v>22</v>
      </c>
      <c r="P5" s="19"/>
      <c r="Q5" s="13" t="s">
        <v>51</v>
      </c>
      <c r="T5" s="139" t="s">
        <v>40</v>
      </c>
      <c r="U5" s="140"/>
      <c r="V5" s="140"/>
    </row>
    <row r="6" spans="2:22" ht="15" x14ac:dyDescent="0.2">
      <c r="B6" s="21" t="s">
        <v>9</v>
      </c>
      <c r="C6" s="22"/>
      <c r="D6" s="176"/>
      <c r="E6" s="177"/>
      <c r="F6" s="177"/>
      <c r="G6" s="177"/>
      <c r="H6" s="177"/>
      <c r="I6" s="177"/>
      <c r="J6" s="177"/>
      <c r="K6" s="177"/>
      <c r="L6" s="177"/>
      <c r="T6" s="141" t="s">
        <v>7</v>
      </c>
      <c r="U6" s="140"/>
      <c r="V6" s="140"/>
    </row>
    <row r="7" spans="2:22" s="8" customFormat="1" x14ac:dyDescent="0.25">
      <c r="B7" s="23"/>
      <c r="C7" s="23"/>
      <c r="D7" s="11"/>
      <c r="E7" s="11"/>
      <c r="F7" s="11"/>
      <c r="K7" s="9"/>
      <c r="Q7" s="13"/>
      <c r="R7" s="12"/>
    </row>
    <row r="8" spans="2:22" s="8" customFormat="1" x14ac:dyDescent="0.2">
      <c r="B8" s="143" t="s">
        <v>79</v>
      </c>
      <c r="C8" s="22"/>
      <c r="D8" s="3"/>
      <c r="E8" s="11"/>
      <c r="F8" s="24" t="s">
        <v>23</v>
      </c>
      <c r="G8" s="159"/>
      <c r="K8" s="25" t="s">
        <v>18</v>
      </c>
      <c r="L8" s="26" t="s">
        <v>63</v>
      </c>
      <c r="Q8" s="127"/>
    </row>
    <row r="9" spans="2:22" s="8" customFormat="1" x14ac:dyDescent="0.2">
      <c r="B9" s="21"/>
      <c r="C9" s="22"/>
      <c r="D9" s="27"/>
      <c r="E9" s="22"/>
      <c r="F9" s="27"/>
      <c r="G9" s="27"/>
      <c r="K9" s="25"/>
      <c r="L9" s="26"/>
      <c r="Q9" s="127"/>
    </row>
    <row r="10" spans="2:22" s="8" customFormat="1" ht="15" x14ac:dyDescent="0.2">
      <c r="B10" s="189" t="s">
        <v>43</v>
      </c>
      <c r="C10" s="189"/>
      <c r="D10" s="189"/>
      <c r="E10" s="189"/>
      <c r="F10" s="189"/>
      <c r="G10" s="189"/>
      <c r="H10" s="189"/>
      <c r="I10" s="189"/>
      <c r="J10" s="189"/>
      <c r="K10" s="189"/>
      <c r="L10" s="189"/>
      <c r="Q10" s="127"/>
    </row>
    <row r="11" spans="2:22" s="8" customFormat="1" x14ac:dyDescent="0.2">
      <c r="B11" s="23"/>
      <c r="C11" s="23"/>
      <c r="D11" s="11"/>
      <c r="E11" s="11"/>
      <c r="F11" s="11"/>
      <c r="K11" s="9"/>
      <c r="Q11" s="127"/>
    </row>
    <row r="12" spans="2:22" s="8" customFormat="1" x14ac:dyDescent="0.2">
      <c r="B12" s="15"/>
      <c r="C12" s="12"/>
      <c r="D12" s="12"/>
      <c r="E12" s="12"/>
      <c r="F12" s="12"/>
      <c r="G12" s="12"/>
      <c r="H12" s="12"/>
      <c r="I12" s="12"/>
      <c r="Q12" s="127"/>
    </row>
    <row r="13" spans="2:22" x14ac:dyDescent="0.2">
      <c r="C13" s="4"/>
      <c r="D13" s="188" t="str">
        <f>IF(D8="","Bitte tragen Sie in Zelle D8 Ihr Level ein.","")</f>
        <v>Bitte tragen Sie in Zelle D8 Ihr Level ein.</v>
      </c>
      <c r="E13" s="188"/>
      <c r="F13" s="188"/>
      <c r="J13" s="28"/>
      <c r="K13" s="29" t="s">
        <v>8</v>
      </c>
      <c r="L13" s="2"/>
      <c r="Q13" s="127"/>
    </row>
    <row r="14" spans="2:22" ht="13.5" thickBot="1" x14ac:dyDescent="0.25">
      <c r="C14" s="4"/>
      <c r="D14" s="4"/>
      <c r="E14" s="4"/>
      <c r="F14" s="4"/>
      <c r="G14" s="37"/>
      <c r="H14" s="37"/>
      <c r="I14" s="37"/>
      <c r="J14" s="30"/>
      <c r="K14" s="29"/>
      <c r="L14" s="31"/>
      <c r="Q14" s="127"/>
    </row>
    <row r="15" spans="2:22" x14ac:dyDescent="0.2">
      <c r="B15" s="32"/>
      <c r="C15" s="72" t="s">
        <v>20</v>
      </c>
      <c r="D15" s="190" t="s">
        <v>74</v>
      </c>
      <c r="E15" s="190"/>
      <c r="F15" s="190"/>
      <c r="G15" s="190"/>
      <c r="H15" s="190"/>
      <c r="I15" s="191"/>
      <c r="J15" s="32"/>
      <c r="K15" s="33" t="s">
        <v>5</v>
      </c>
      <c r="L15" s="2"/>
      <c r="Q15" s="127"/>
      <c r="R15" s="142"/>
    </row>
    <row r="16" spans="2:22" x14ac:dyDescent="0.2">
      <c r="B16" s="160"/>
      <c r="C16" s="73" t="s">
        <v>21</v>
      </c>
      <c r="D16" s="192" t="s">
        <v>75</v>
      </c>
      <c r="E16" s="192"/>
      <c r="F16" s="192"/>
      <c r="G16" s="192"/>
      <c r="H16" s="192"/>
      <c r="I16" s="193"/>
      <c r="J16" s="32"/>
      <c r="K16" s="34"/>
      <c r="L16" s="35"/>
      <c r="Q16" s="127"/>
    </row>
    <row r="17" spans="2:27" ht="13.5" customHeight="1" thickBot="1" x14ac:dyDescent="0.25">
      <c r="B17" s="160"/>
      <c r="C17" s="74" t="s">
        <v>22</v>
      </c>
      <c r="D17" s="194" t="s">
        <v>76</v>
      </c>
      <c r="E17" s="194"/>
      <c r="F17" s="194"/>
      <c r="G17" s="194"/>
      <c r="H17" s="194"/>
      <c r="I17" s="195"/>
      <c r="J17" s="32"/>
      <c r="K17" s="29" t="s">
        <v>4</v>
      </c>
      <c r="L17" s="129"/>
      <c r="Q17" s="127"/>
    </row>
    <row r="18" spans="2:27" x14ac:dyDescent="0.25">
      <c r="B18" s="36"/>
      <c r="J18" s="32"/>
      <c r="K18" s="29"/>
      <c r="L18" s="38"/>
      <c r="R18" s="128"/>
    </row>
    <row r="19" spans="2:27" x14ac:dyDescent="0.25">
      <c r="B19" s="36"/>
      <c r="C19" s="196" t="s">
        <v>78</v>
      </c>
      <c r="D19" s="196"/>
      <c r="E19" s="196"/>
      <c r="F19" s="196"/>
      <c r="G19" s="196"/>
      <c r="H19" s="196"/>
      <c r="I19" s="196"/>
      <c r="J19" s="32"/>
      <c r="K19" s="84" t="s">
        <v>49</v>
      </c>
      <c r="L19" s="3"/>
      <c r="R19" s="128"/>
    </row>
    <row r="20" spans="2:27" ht="12.75" customHeight="1" thickBot="1" x14ac:dyDescent="0.3">
      <c r="B20" s="36"/>
      <c r="J20" s="32"/>
      <c r="K20" s="29"/>
      <c r="L20" s="38"/>
      <c r="R20" s="128" t="s">
        <v>42</v>
      </c>
    </row>
    <row r="21" spans="2:27" ht="51.75" thickBot="1" x14ac:dyDescent="0.3">
      <c r="B21" s="39"/>
      <c r="C21" s="39"/>
      <c r="D21" s="39"/>
      <c r="E21" s="40"/>
      <c r="F21" s="41"/>
      <c r="G21" s="181" t="s">
        <v>2</v>
      </c>
      <c r="H21" s="182"/>
      <c r="I21" s="183"/>
      <c r="J21" s="42"/>
      <c r="K21" s="43"/>
      <c r="L21" s="44"/>
      <c r="O21" s="197" t="s">
        <v>41</v>
      </c>
      <c r="P21" s="197"/>
      <c r="Q21" s="197"/>
      <c r="R21" s="128"/>
      <c r="U21" s="19" t="s">
        <v>104</v>
      </c>
      <c r="X21" s="128" t="s">
        <v>42</v>
      </c>
      <c r="Y21" s="128" t="s">
        <v>107</v>
      </c>
      <c r="Z21" s="19" t="s">
        <v>105</v>
      </c>
      <c r="AA21" s="19">
        <f>SUMIFS($X$27:$X$52,$Y$27:$Y$52,1)</f>
        <v>0</v>
      </c>
    </row>
    <row r="22" spans="2:27" ht="15.75" thickBot="1" x14ac:dyDescent="0.3">
      <c r="B22" s="45" t="s">
        <v>3</v>
      </c>
      <c r="C22" s="46" t="s">
        <v>72</v>
      </c>
      <c r="D22" s="46" t="s">
        <v>73</v>
      </c>
      <c r="E22" s="179" t="s">
        <v>17</v>
      </c>
      <c r="F22" s="180"/>
      <c r="G22" s="47" t="s">
        <v>20</v>
      </c>
      <c r="H22" s="48" t="s">
        <v>21</v>
      </c>
      <c r="I22" s="49" t="s">
        <v>22</v>
      </c>
      <c r="J22" s="50" t="s">
        <v>14</v>
      </c>
      <c r="K22" s="51" t="s">
        <v>1</v>
      </c>
      <c r="L22" s="52" t="s">
        <v>0</v>
      </c>
      <c r="O22" s="53" t="s">
        <v>20</v>
      </c>
      <c r="P22" s="54" t="s">
        <v>21</v>
      </c>
      <c r="Q22" s="54" t="s">
        <v>22</v>
      </c>
      <c r="R22" s="55">
        <f>D8</f>
        <v>0</v>
      </c>
      <c r="U22" s="53" t="s">
        <v>20</v>
      </c>
      <c r="V22" s="54" t="s">
        <v>21</v>
      </c>
      <c r="W22" s="54" t="s">
        <v>22</v>
      </c>
      <c r="X22" s="128"/>
      <c r="Y22" s="128"/>
      <c r="Z22" s="19" t="s">
        <v>106</v>
      </c>
      <c r="AA22" s="12">
        <f>SUMIFS($X$27:$X$52,$Y$27:$Y$52,0)</f>
        <v>0</v>
      </c>
    </row>
    <row r="23" spans="2:27" ht="25.5" x14ac:dyDescent="0.25">
      <c r="B23" s="126">
        <v>0</v>
      </c>
      <c r="C23" s="125">
        <v>2</v>
      </c>
      <c r="D23" s="90" t="s">
        <v>99</v>
      </c>
      <c r="E23" s="186" t="s">
        <v>6</v>
      </c>
      <c r="F23" s="187"/>
      <c r="G23" s="105">
        <v>1</v>
      </c>
      <c r="H23" s="106">
        <v>2</v>
      </c>
      <c r="I23" s="105">
        <v>3</v>
      </c>
      <c r="J23" s="101"/>
      <c r="K23" s="59" t="str">
        <f t="shared" ref="K23:K25" si="0">IF(J23="","nicht befüllt",IF(R23=1,"Anforderung erfüllt","Sollvorgabe nicht erfüllt"))</f>
        <v>nicht befüllt</v>
      </c>
      <c r="L23" s="6"/>
      <c r="O23" s="12">
        <f>IF(J23&gt;=G23,1,0)</f>
        <v>0</v>
      </c>
      <c r="P23" s="12">
        <f t="shared" ref="P23" si="1">IF(J23&gt;=H23,1,0)</f>
        <v>0</v>
      </c>
      <c r="Q23" s="12">
        <f>IF(J23&gt;=I23,1,0)</f>
        <v>0</v>
      </c>
      <c r="R23" s="57" t="b">
        <f t="shared" ref="R23:R52" si="2">IF($D$8=O$22,O23,IF($D$8=P$22,P23,IF($D$8=Q$22,Q23)))</f>
        <v>0</v>
      </c>
      <c r="Z23" s="19" t="s">
        <v>108</v>
      </c>
      <c r="AA23" s="12">
        <f>IF(AND(AA21&gt;=8,(AA21+AA22)&gt;=10),1,0)</f>
        <v>0</v>
      </c>
    </row>
    <row r="24" spans="2:27" ht="25.5" customHeight="1" x14ac:dyDescent="0.25">
      <c r="B24" s="117">
        <v>0</v>
      </c>
      <c r="C24" s="124">
        <v>2</v>
      </c>
      <c r="D24" s="91" t="s">
        <v>52</v>
      </c>
      <c r="E24" s="167" t="s">
        <v>6</v>
      </c>
      <c r="F24" s="168"/>
      <c r="G24" s="107">
        <v>1</v>
      </c>
      <c r="H24" s="108">
        <f>IF(OR(L19="Erstzertifizierung",L19="Überwachung nach EZ"),1,2)</f>
        <v>2</v>
      </c>
      <c r="I24" s="109">
        <f>IF(OR(L19="Erstzertifizierung",L19="Überwachung nach EZ"),2,3)</f>
        <v>3</v>
      </c>
      <c r="J24" s="2"/>
      <c r="K24" s="56" t="str">
        <f t="shared" si="0"/>
        <v>nicht befüllt</v>
      </c>
      <c r="L24" s="5"/>
      <c r="O24" s="12">
        <f t="shared" ref="O24:O25" si="3">IF(J24&gt;=G24,1,0)</f>
        <v>0</v>
      </c>
      <c r="P24" s="12">
        <f t="shared" ref="P24:P25" si="4">IF(J24&gt;=H24,1,0)</f>
        <v>0</v>
      </c>
      <c r="Q24" s="12">
        <f t="shared" ref="Q24:Q25" si="5">IF(J24&gt;=I24,1,0)</f>
        <v>0</v>
      </c>
      <c r="R24" s="57" t="b">
        <f t="shared" si="2"/>
        <v>0</v>
      </c>
      <c r="Z24" s="19" t="s">
        <v>109</v>
      </c>
      <c r="AA24" s="12">
        <f>IF(AND(AA21&gt;=16,(AA21+AA22)&gt;=18),1,0)</f>
        <v>0</v>
      </c>
    </row>
    <row r="25" spans="2:27" ht="25.5" customHeight="1" thickBot="1" x14ac:dyDescent="0.3">
      <c r="B25" s="119">
        <v>0</v>
      </c>
      <c r="C25" s="123">
        <v>2</v>
      </c>
      <c r="D25" s="92" t="s">
        <v>38</v>
      </c>
      <c r="E25" s="165" t="s">
        <v>6</v>
      </c>
      <c r="F25" s="166"/>
      <c r="G25" s="110">
        <v>1</v>
      </c>
      <c r="H25" s="111">
        <v>2</v>
      </c>
      <c r="I25" s="110">
        <v>3</v>
      </c>
      <c r="J25" s="102"/>
      <c r="K25" s="58" t="str">
        <f t="shared" si="0"/>
        <v>nicht befüllt</v>
      </c>
      <c r="L25" s="7"/>
      <c r="O25" s="12">
        <f t="shared" si="3"/>
        <v>0</v>
      </c>
      <c r="P25" s="12">
        <f t="shared" si="4"/>
        <v>0</v>
      </c>
      <c r="Q25" s="12">
        <f t="shared" si="5"/>
        <v>0</v>
      </c>
      <c r="R25" s="57" t="b">
        <f t="shared" si="2"/>
        <v>0</v>
      </c>
      <c r="Z25" s="19" t="s">
        <v>110</v>
      </c>
      <c r="AA25" s="12">
        <f>IF(AND(AA21&gt;=18,(AA21+AA22)&gt;=20),1,0)</f>
        <v>0</v>
      </c>
    </row>
    <row r="26" spans="2:27" ht="95.25" customHeight="1" thickBot="1" x14ac:dyDescent="0.3">
      <c r="B26" s="211"/>
      <c r="C26" s="212"/>
      <c r="D26" s="237" t="s">
        <v>112</v>
      </c>
      <c r="E26" s="238"/>
      <c r="F26" s="239"/>
      <c r="G26" s="240" t="s">
        <v>74</v>
      </c>
      <c r="H26" s="241" t="s">
        <v>75</v>
      </c>
      <c r="I26" s="240" t="s">
        <v>76</v>
      </c>
      <c r="J26" s="213" t="str">
        <f>IF(AA26=1,"Sollvorgabe erfüllt",IF(AA26=0,"Sollvorgabe nicht erfüllt","Bitte Level auswählen!"))</f>
        <v>Bitte Level auswählen!</v>
      </c>
      <c r="K26" s="214" t="str">
        <f>IF(AA26=FALSE,"Level nicht ausgewählt",IF(AA26=1,"Anforderung erfüllt","Sollvorgabe nicht erfüllt"))</f>
        <v>Level nicht ausgewählt</v>
      </c>
      <c r="L26" s="215"/>
      <c r="R26" s="57"/>
      <c r="Z26" s="19" t="s">
        <v>111</v>
      </c>
      <c r="AA26" s="12" t="b">
        <f>IF(D8=O3,AA23,IF(D8=O4,AA24,IF(D8=O5,AA25)))</f>
        <v>0</v>
      </c>
    </row>
    <row r="27" spans="2:27" ht="25.5" x14ac:dyDescent="0.25">
      <c r="B27" s="117">
        <v>1</v>
      </c>
      <c r="C27" s="112">
        <v>1</v>
      </c>
      <c r="D27" s="76" t="s">
        <v>53</v>
      </c>
      <c r="E27" s="184" t="s">
        <v>6</v>
      </c>
      <c r="F27" s="185"/>
      <c r="G27" s="75">
        <v>10</v>
      </c>
      <c r="H27" s="77">
        <v>20</v>
      </c>
      <c r="I27" s="78">
        <v>30</v>
      </c>
      <c r="J27" s="103"/>
      <c r="K27" s="79" t="str">
        <f>IF(J27="","nicht befüllt",IF(R27=1,"Anforderung erfüllt","Sollvorgabe nicht erfüllt"))</f>
        <v>nicht befüllt</v>
      </c>
      <c r="L27" s="80"/>
      <c r="O27" s="12">
        <f>IF(J27&gt;=G27,1,0)</f>
        <v>0</v>
      </c>
      <c r="P27" s="12">
        <f>IF(J27&gt;=H27,1,0)</f>
        <v>0</v>
      </c>
      <c r="Q27" s="12">
        <f>IF(J27&gt;=I27,1,0)</f>
        <v>0</v>
      </c>
      <c r="R27" s="57" t="b">
        <f t="shared" si="2"/>
        <v>0</v>
      </c>
      <c r="U27" s="12">
        <v>1</v>
      </c>
      <c r="V27" s="12">
        <v>1</v>
      </c>
      <c r="W27" s="12">
        <v>1</v>
      </c>
      <c r="X27" s="12" t="b">
        <f>IF($D$8=U$22,O27,IF($D$8=V$22,P27,IF($D$8=W$22,Q27)))</f>
        <v>0</v>
      </c>
      <c r="Y27" s="12" t="b">
        <f>IF($D$8=U$22,U27,IF($D$8=V$22,V27,IF($D$8=W$22,W27)))</f>
        <v>0</v>
      </c>
    </row>
    <row r="28" spans="2:27" ht="38.25" x14ac:dyDescent="0.25">
      <c r="B28" s="117">
        <v>2</v>
      </c>
      <c r="C28" s="113">
        <v>1</v>
      </c>
      <c r="D28" s="61" t="s">
        <v>24</v>
      </c>
      <c r="E28" s="169" t="s">
        <v>6</v>
      </c>
      <c r="F28" s="170"/>
      <c r="G28" s="60">
        <v>10</v>
      </c>
      <c r="H28" s="62">
        <v>15</v>
      </c>
      <c r="I28" s="63">
        <v>20</v>
      </c>
      <c r="J28" s="2"/>
      <c r="K28" s="56" t="str">
        <f t="shared" ref="K28:K52" si="6">IF(J28="","nicht befüllt",IF(R28=1,"Anforderung erfüllt","Sollvorgabe nicht erfüllt"))</f>
        <v>nicht befüllt</v>
      </c>
      <c r="L28" s="5"/>
      <c r="O28" s="12">
        <f t="shared" ref="O28:O52" si="7">IF(J28&gt;=G28,1,0)</f>
        <v>0</v>
      </c>
      <c r="P28" s="12">
        <f t="shared" ref="P28:P52" si="8">IF(J28&gt;=H28,1,0)</f>
        <v>0</v>
      </c>
      <c r="Q28" s="12">
        <f t="shared" ref="Q28:Q52" si="9">IF(J28&gt;=I28,1,0)</f>
        <v>0</v>
      </c>
      <c r="R28" s="57" t="b">
        <f>IF($D$8=O$22,O28,IF($D$8=P$22,P28,IF($D$8=Q$22,Q28)))</f>
        <v>0</v>
      </c>
      <c r="U28" s="12">
        <v>1</v>
      </c>
      <c r="V28" s="12">
        <v>1</v>
      </c>
      <c r="W28" s="12">
        <v>1</v>
      </c>
      <c r="X28" s="12" t="b">
        <f t="shared" ref="X28:X52" si="10">IF($D$8=U$22,O28,IF($D$8=V$22,P28,IF($D$8=W$22,Q28)))</f>
        <v>0</v>
      </c>
      <c r="Y28" s="12" t="b">
        <f t="shared" ref="Y28:Y52" si="11">IF($D$8=U$22,U28,IF($D$8=V$22,V28,IF($D$8=W$22,W28)))</f>
        <v>0</v>
      </c>
    </row>
    <row r="29" spans="2:27" ht="25.5" customHeight="1" x14ac:dyDescent="0.25">
      <c r="B29" s="117">
        <v>3</v>
      </c>
      <c r="C29" s="60">
        <v>1</v>
      </c>
      <c r="D29" s="61" t="s">
        <v>54</v>
      </c>
      <c r="E29" s="169" t="s">
        <v>6</v>
      </c>
      <c r="F29" s="170"/>
      <c r="G29" s="60">
        <v>10</v>
      </c>
      <c r="H29" s="62">
        <v>20</v>
      </c>
      <c r="I29" s="63">
        <v>30</v>
      </c>
      <c r="J29" s="2"/>
      <c r="K29" s="56" t="str">
        <f t="shared" si="6"/>
        <v>nicht befüllt</v>
      </c>
      <c r="L29" s="5"/>
      <c r="O29" s="12">
        <f t="shared" si="7"/>
        <v>0</v>
      </c>
      <c r="P29" s="12">
        <f t="shared" si="8"/>
        <v>0</v>
      </c>
      <c r="Q29" s="12">
        <f t="shared" si="9"/>
        <v>0</v>
      </c>
      <c r="R29" s="57" t="b">
        <f t="shared" si="2"/>
        <v>0</v>
      </c>
      <c r="U29" s="12">
        <v>1</v>
      </c>
      <c r="V29" s="12">
        <v>1</v>
      </c>
      <c r="W29" s="12">
        <v>1</v>
      </c>
      <c r="X29" s="12" t="b">
        <f t="shared" si="10"/>
        <v>0</v>
      </c>
      <c r="Y29" s="12" t="b">
        <f t="shared" si="11"/>
        <v>0</v>
      </c>
    </row>
    <row r="30" spans="2:27" ht="25.5" customHeight="1" x14ac:dyDescent="0.25">
      <c r="B30" s="117">
        <v>4</v>
      </c>
      <c r="C30" s="60">
        <v>1</v>
      </c>
      <c r="D30" s="61" t="s">
        <v>25</v>
      </c>
      <c r="E30" s="169" t="s">
        <v>6</v>
      </c>
      <c r="F30" s="170"/>
      <c r="G30" s="60">
        <v>10</v>
      </c>
      <c r="H30" s="62">
        <v>20</v>
      </c>
      <c r="I30" s="63">
        <v>30</v>
      </c>
      <c r="J30" s="2"/>
      <c r="K30" s="56" t="str">
        <f t="shared" si="6"/>
        <v>nicht befüllt</v>
      </c>
      <c r="L30" s="5"/>
      <c r="O30" s="12">
        <f t="shared" si="7"/>
        <v>0</v>
      </c>
      <c r="P30" s="12">
        <f t="shared" si="8"/>
        <v>0</v>
      </c>
      <c r="Q30" s="12">
        <f t="shared" si="9"/>
        <v>0</v>
      </c>
      <c r="R30" s="57" t="b">
        <f t="shared" si="2"/>
        <v>0</v>
      </c>
      <c r="U30" s="12">
        <v>1</v>
      </c>
      <c r="V30" s="12">
        <v>1</v>
      </c>
      <c r="W30" s="12">
        <v>1</v>
      </c>
      <c r="X30" s="12" t="b">
        <f t="shared" si="10"/>
        <v>0</v>
      </c>
      <c r="Y30" s="12" t="b">
        <f t="shared" si="11"/>
        <v>0</v>
      </c>
    </row>
    <row r="31" spans="2:27" ht="25.5" x14ac:dyDescent="0.25">
      <c r="B31" s="117">
        <v>5</v>
      </c>
      <c r="C31" s="113">
        <v>1</v>
      </c>
      <c r="D31" s="61" t="s">
        <v>26</v>
      </c>
      <c r="E31" s="169" t="s">
        <v>6</v>
      </c>
      <c r="F31" s="170"/>
      <c r="G31" s="60">
        <v>10</v>
      </c>
      <c r="H31" s="62">
        <v>20</v>
      </c>
      <c r="I31" s="63">
        <v>30</v>
      </c>
      <c r="J31" s="2"/>
      <c r="K31" s="56" t="str">
        <f t="shared" si="6"/>
        <v>nicht befüllt</v>
      </c>
      <c r="L31" s="5"/>
      <c r="O31" s="12">
        <f t="shared" si="7"/>
        <v>0</v>
      </c>
      <c r="P31" s="12">
        <f t="shared" si="8"/>
        <v>0</v>
      </c>
      <c r="Q31" s="12">
        <f t="shared" si="9"/>
        <v>0</v>
      </c>
      <c r="R31" s="57" t="b">
        <f t="shared" si="2"/>
        <v>0</v>
      </c>
      <c r="U31" s="12">
        <v>1</v>
      </c>
      <c r="V31" s="12">
        <v>1</v>
      </c>
      <c r="W31" s="12">
        <v>1</v>
      </c>
      <c r="X31" s="12" t="b">
        <f t="shared" si="10"/>
        <v>0</v>
      </c>
      <c r="Y31" s="12" t="b">
        <f t="shared" si="11"/>
        <v>0</v>
      </c>
    </row>
    <row r="32" spans="2:27" ht="25.5" x14ac:dyDescent="0.25">
      <c r="B32" s="117">
        <v>6</v>
      </c>
      <c r="C32" s="60">
        <v>1</v>
      </c>
      <c r="D32" s="61" t="s">
        <v>55</v>
      </c>
      <c r="E32" s="169" t="s">
        <v>6</v>
      </c>
      <c r="F32" s="170"/>
      <c r="G32" s="60">
        <v>30</v>
      </c>
      <c r="H32" s="62">
        <v>40</v>
      </c>
      <c r="I32" s="63">
        <v>50</v>
      </c>
      <c r="J32" s="2"/>
      <c r="K32" s="56" t="str">
        <f t="shared" si="6"/>
        <v>nicht befüllt</v>
      </c>
      <c r="L32" s="5"/>
      <c r="O32" s="12">
        <f t="shared" si="7"/>
        <v>0</v>
      </c>
      <c r="P32" s="12">
        <f t="shared" si="8"/>
        <v>0</v>
      </c>
      <c r="Q32" s="12">
        <f t="shared" si="9"/>
        <v>0</v>
      </c>
      <c r="R32" s="57" t="b">
        <f t="shared" si="2"/>
        <v>0</v>
      </c>
      <c r="U32" s="12">
        <v>1</v>
      </c>
      <c r="V32" s="12">
        <v>1</v>
      </c>
      <c r="W32" s="12">
        <v>1</v>
      </c>
      <c r="X32" s="12" t="b">
        <f t="shared" si="10"/>
        <v>0</v>
      </c>
      <c r="Y32" s="12" t="b">
        <f t="shared" si="11"/>
        <v>0</v>
      </c>
    </row>
    <row r="33" spans="2:25" ht="38.25" x14ac:dyDescent="0.25">
      <c r="B33" s="117">
        <v>7</v>
      </c>
      <c r="C33" s="60">
        <v>1</v>
      </c>
      <c r="D33" s="61" t="s">
        <v>56</v>
      </c>
      <c r="E33" s="169" t="s">
        <v>6</v>
      </c>
      <c r="F33" s="170"/>
      <c r="G33" s="60">
        <v>10</v>
      </c>
      <c r="H33" s="62">
        <v>20</v>
      </c>
      <c r="I33" s="63">
        <v>30</v>
      </c>
      <c r="J33" s="2"/>
      <c r="K33" s="56" t="str">
        <f t="shared" si="6"/>
        <v>nicht befüllt</v>
      </c>
      <c r="L33" s="5"/>
      <c r="O33" s="12">
        <f t="shared" si="7"/>
        <v>0</v>
      </c>
      <c r="P33" s="12">
        <f t="shared" si="8"/>
        <v>0</v>
      </c>
      <c r="Q33" s="12">
        <f t="shared" si="9"/>
        <v>0</v>
      </c>
      <c r="R33" s="57" t="b">
        <f t="shared" si="2"/>
        <v>0</v>
      </c>
      <c r="U33" s="12">
        <v>1</v>
      </c>
      <c r="V33" s="12">
        <v>1</v>
      </c>
      <c r="W33" s="12">
        <v>1</v>
      </c>
      <c r="X33" s="12" t="b">
        <f t="shared" si="10"/>
        <v>0</v>
      </c>
      <c r="Y33" s="12" t="b">
        <f t="shared" si="11"/>
        <v>0</v>
      </c>
    </row>
    <row r="34" spans="2:25" ht="25.5" customHeight="1" x14ac:dyDescent="0.25">
      <c r="B34" s="117">
        <v>8</v>
      </c>
      <c r="C34" s="60">
        <v>1</v>
      </c>
      <c r="D34" s="61" t="s">
        <v>57</v>
      </c>
      <c r="E34" s="169" t="s">
        <v>6</v>
      </c>
      <c r="F34" s="170"/>
      <c r="G34" s="60">
        <v>10</v>
      </c>
      <c r="H34" s="62">
        <v>20</v>
      </c>
      <c r="I34" s="63">
        <v>20</v>
      </c>
      <c r="J34" s="2"/>
      <c r="K34" s="56" t="str">
        <f t="shared" si="6"/>
        <v>nicht befüllt</v>
      </c>
      <c r="L34" s="5"/>
      <c r="O34" s="12">
        <f t="shared" si="7"/>
        <v>0</v>
      </c>
      <c r="P34" s="12">
        <f t="shared" si="8"/>
        <v>0</v>
      </c>
      <c r="Q34" s="12">
        <f t="shared" si="9"/>
        <v>0</v>
      </c>
      <c r="R34" s="57" t="b">
        <f t="shared" si="2"/>
        <v>0</v>
      </c>
      <c r="U34" s="12">
        <v>1</v>
      </c>
      <c r="V34" s="12">
        <v>1</v>
      </c>
      <c r="W34" s="12">
        <v>1</v>
      </c>
      <c r="X34" s="12" t="b">
        <f t="shared" si="10"/>
        <v>0</v>
      </c>
      <c r="Y34" s="12" t="b">
        <f t="shared" si="11"/>
        <v>0</v>
      </c>
    </row>
    <row r="35" spans="2:25" ht="25.5" x14ac:dyDescent="0.25">
      <c r="B35" s="117">
        <v>9</v>
      </c>
      <c r="C35" s="60">
        <v>1</v>
      </c>
      <c r="D35" s="61" t="s">
        <v>58</v>
      </c>
      <c r="E35" s="169" t="s">
        <v>6</v>
      </c>
      <c r="F35" s="170"/>
      <c r="G35" s="60">
        <v>5</v>
      </c>
      <c r="H35" s="62">
        <v>10</v>
      </c>
      <c r="I35" s="63">
        <v>15</v>
      </c>
      <c r="J35" s="2"/>
      <c r="K35" s="56" t="str">
        <f t="shared" si="6"/>
        <v>nicht befüllt</v>
      </c>
      <c r="L35" s="5"/>
      <c r="O35" s="12">
        <f t="shared" si="7"/>
        <v>0</v>
      </c>
      <c r="P35" s="12">
        <f t="shared" si="8"/>
        <v>0</v>
      </c>
      <c r="Q35" s="12">
        <f t="shared" si="9"/>
        <v>0</v>
      </c>
      <c r="R35" s="57" t="b">
        <f t="shared" si="2"/>
        <v>0</v>
      </c>
      <c r="U35" s="12">
        <v>1</v>
      </c>
      <c r="V35" s="12">
        <v>1</v>
      </c>
      <c r="W35" s="12">
        <v>1</v>
      </c>
      <c r="X35" s="12" t="b">
        <f t="shared" si="10"/>
        <v>0</v>
      </c>
      <c r="Y35" s="12" t="b">
        <f t="shared" si="11"/>
        <v>0</v>
      </c>
    </row>
    <row r="36" spans="2:25" ht="25.5" customHeight="1" x14ac:dyDescent="0.25">
      <c r="B36" s="117">
        <v>10</v>
      </c>
      <c r="C36" s="114">
        <v>1</v>
      </c>
      <c r="D36" s="64" t="s">
        <v>27</v>
      </c>
      <c r="E36" s="171" t="s">
        <v>6</v>
      </c>
      <c r="F36" s="172"/>
      <c r="G36" s="65">
        <v>5</v>
      </c>
      <c r="H36" s="62">
        <v>10</v>
      </c>
      <c r="I36" s="63">
        <v>20</v>
      </c>
      <c r="J36" s="2"/>
      <c r="K36" s="56" t="str">
        <f>IF(J36="","nicht befüllt",IF(R36=1,"Anforderung erfüllt","Sollvorgabe nicht erfüllt"))</f>
        <v>nicht befüllt</v>
      </c>
      <c r="L36" s="5"/>
      <c r="O36" s="12">
        <f t="shared" si="7"/>
        <v>0</v>
      </c>
      <c r="P36" s="12">
        <f t="shared" si="8"/>
        <v>0</v>
      </c>
      <c r="Q36" s="12">
        <f t="shared" si="9"/>
        <v>0</v>
      </c>
      <c r="R36" s="57" t="b">
        <f t="shared" si="2"/>
        <v>0</v>
      </c>
      <c r="U36" s="12">
        <v>0</v>
      </c>
      <c r="V36" s="12">
        <v>1</v>
      </c>
      <c r="W36" s="12">
        <v>1</v>
      </c>
      <c r="X36" s="12" t="b">
        <f t="shared" si="10"/>
        <v>0</v>
      </c>
      <c r="Y36" s="12" t="b">
        <f t="shared" si="11"/>
        <v>0</v>
      </c>
    </row>
    <row r="37" spans="2:25" ht="38.25" customHeight="1" x14ac:dyDescent="0.25">
      <c r="B37" s="117">
        <v>11</v>
      </c>
      <c r="C37" s="122">
        <v>1</v>
      </c>
      <c r="D37" s="64" t="s">
        <v>59</v>
      </c>
      <c r="E37" s="171" t="s">
        <v>6</v>
      </c>
      <c r="F37" s="172"/>
      <c r="G37" s="65">
        <v>5</v>
      </c>
      <c r="H37" s="62">
        <v>10</v>
      </c>
      <c r="I37" s="63">
        <v>20</v>
      </c>
      <c r="J37" s="2"/>
      <c r="K37" s="56" t="str">
        <f t="shared" si="6"/>
        <v>nicht befüllt</v>
      </c>
      <c r="L37" s="5"/>
      <c r="O37" s="12">
        <f t="shared" si="7"/>
        <v>0</v>
      </c>
      <c r="P37" s="12">
        <f t="shared" si="8"/>
        <v>0</v>
      </c>
      <c r="Q37" s="12">
        <f t="shared" si="9"/>
        <v>0</v>
      </c>
      <c r="R37" s="57" t="b">
        <f t="shared" si="2"/>
        <v>0</v>
      </c>
      <c r="U37" s="12">
        <v>0</v>
      </c>
      <c r="V37" s="12">
        <v>1</v>
      </c>
      <c r="W37" s="12">
        <v>1</v>
      </c>
      <c r="X37" s="12" t="b">
        <f t="shared" si="10"/>
        <v>0</v>
      </c>
      <c r="Y37" s="12" t="b">
        <f t="shared" si="11"/>
        <v>0</v>
      </c>
    </row>
    <row r="38" spans="2:25" ht="25.5" x14ac:dyDescent="0.25">
      <c r="B38" s="117">
        <v>12</v>
      </c>
      <c r="C38" s="122">
        <v>1</v>
      </c>
      <c r="D38" s="64" t="s">
        <v>28</v>
      </c>
      <c r="E38" s="171" t="s">
        <v>6</v>
      </c>
      <c r="F38" s="172"/>
      <c r="G38" s="65">
        <v>5</v>
      </c>
      <c r="H38" s="62">
        <v>10</v>
      </c>
      <c r="I38" s="63">
        <v>20</v>
      </c>
      <c r="J38" s="2"/>
      <c r="K38" s="56" t="str">
        <f t="shared" si="6"/>
        <v>nicht befüllt</v>
      </c>
      <c r="L38" s="5"/>
      <c r="O38" s="12">
        <f t="shared" si="7"/>
        <v>0</v>
      </c>
      <c r="P38" s="12">
        <f t="shared" si="8"/>
        <v>0</v>
      </c>
      <c r="Q38" s="12">
        <f t="shared" si="9"/>
        <v>0</v>
      </c>
      <c r="R38" s="57" t="b">
        <f t="shared" si="2"/>
        <v>0</v>
      </c>
      <c r="U38" s="12">
        <v>0</v>
      </c>
      <c r="V38" s="12">
        <v>1</v>
      </c>
      <c r="W38" s="12">
        <v>1</v>
      </c>
      <c r="X38" s="12" t="b">
        <f t="shared" si="10"/>
        <v>0</v>
      </c>
      <c r="Y38" s="12" t="b">
        <f t="shared" si="11"/>
        <v>0</v>
      </c>
    </row>
    <row r="39" spans="2:25" ht="25.5" x14ac:dyDescent="0.25">
      <c r="B39" s="117">
        <v>13</v>
      </c>
      <c r="C39" s="122">
        <v>1</v>
      </c>
      <c r="D39" s="64" t="s">
        <v>29</v>
      </c>
      <c r="E39" s="171" t="s">
        <v>6</v>
      </c>
      <c r="F39" s="172"/>
      <c r="G39" s="65">
        <v>5</v>
      </c>
      <c r="H39" s="62">
        <v>10</v>
      </c>
      <c r="I39" s="63">
        <v>15</v>
      </c>
      <c r="J39" s="2"/>
      <c r="K39" s="56" t="str">
        <f t="shared" si="6"/>
        <v>nicht befüllt</v>
      </c>
      <c r="L39" s="5"/>
      <c r="O39" s="12">
        <f t="shared" si="7"/>
        <v>0</v>
      </c>
      <c r="P39" s="12">
        <f t="shared" si="8"/>
        <v>0</v>
      </c>
      <c r="Q39" s="12">
        <f t="shared" si="9"/>
        <v>0</v>
      </c>
      <c r="R39" s="57" t="b">
        <f t="shared" si="2"/>
        <v>0</v>
      </c>
      <c r="U39" s="12">
        <v>0</v>
      </c>
      <c r="V39" s="12">
        <v>1</v>
      </c>
      <c r="W39" s="12">
        <v>1</v>
      </c>
      <c r="X39" s="12" t="b">
        <f t="shared" si="10"/>
        <v>0</v>
      </c>
      <c r="Y39" s="12" t="b">
        <f t="shared" si="11"/>
        <v>0</v>
      </c>
    </row>
    <row r="40" spans="2:25" ht="25.5" x14ac:dyDescent="0.25">
      <c r="B40" s="117">
        <v>14</v>
      </c>
      <c r="C40" s="122">
        <v>1</v>
      </c>
      <c r="D40" s="64" t="s">
        <v>30</v>
      </c>
      <c r="E40" s="171" t="s">
        <v>6</v>
      </c>
      <c r="F40" s="172"/>
      <c r="G40" s="65">
        <v>5</v>
      </c>
      <c r="H40" s="62">
        <v>10</v>
      </c>
      <c r="I40" s="63">
        <v>20</v>
      </c>
      <c r="J40" s="2"/>
      <c r="K40" s="56" t="str">
        <f t="shared" si="6"/>
        <v>nicht befüllt</v>
      </c>
      <c r="L40" s="5"/>
      <c r="O40" s="12">
        <f t="shared" si="7"/>
        <v>0</v>
      </c>
      <c r="P40" s="12">
        <f t="shared" si="8"/>
        <v>0</v>
      </c>
      <c r="Q40" s="12">
        <f t="shared" si="9"/>
        <v>0</v>
      </c>
      <c r="R40" s="57" t="b">
        <f t="shared" si="2"/>
        <v>0</v>
      </c>
      <c r="U40" s="12">
        <v>0</v>
      </c>
      <c r="V40" s="12">
        <v>1</v>
      </c>
      <c r="W40" s="12">
        <v>1</v>
      </c>
      <c r="X40" s="12" t="b">
        <f t="shared" si="10"/>
        <v>0</v>
      </c>
      <c r="Y40" s="12" t="b">
        <f t="shared" si="11"/>
        <v>0</v>
      </c>
    </row>
    <row r="41" spans="2:25" ht="38.25" x14ac:dyDescent="0.25">
      <c r="B41" s="117">
        <v>15</v>
      </c>
      <c r="C41" s="122">
        <v>1</v>
      </c>
      <c r="D41" s="64" t="s">
        <v>60</v>
      </c>
      <c r="E41" s="171" t="s">
        <v>6</v>
      </c>
      <c r="F41" s="172"/>
      <c r="G41" s="65">
        <v>5</v>
      </c>
      <c r="H41" s="62">
        <v>5</v>
      </c>
      <c r="I41" s="63">
        <v>10</v>
      </c>
      <c r="J41" s="2"/>
      <c r="K41" s="56" t="str">
        <f t="shared" si="6"/>
        <v>nicht befüllt</v>
      </c>
      <c r="L41" s="5"/>
      <c r="O41" s="12">
        <f t="shared" si="7"/>
        <v>0</v>
      </c>
      <c r="P41" s="12">
        <f t="shared" si="8"/>
        <v>0</v>
      </c>
      <c r="Q41" s="12">
        <f t="shared" si="9"/>
        <v>0</v>
      </c>
      <c r="R41" s="57" t="b">
        <f t="shared" si="2"/>
        <v>0</v>
      </c>
      <c r="U41" s="12">
        <v>0</v>
      </c>
      <c r="V41" s="12">
        <v>1</v>
      </c>
      <c r="W41" s="12">
        <v>1</v>
      </c>
      <c r="X41" s="12" t="b">
        <f t="shared" si="10"/>
        <v>0</v>
      </c>
      <c r="Y41" s="12" t="b">
        <f t="shared" si="11"/>
        <v>0</v>
      </c>
    </row>
    <row r="42" spans="2:25" ht="25.5" customHeight="1" x14ac:dyDescent="0.25">
      <c r="B42" s="117">
        <v>16</v>
      </c>
      <c r="C42" s="121">
        <v>1</v>
      </c>
      <c r="D42" s="64" t="s">
        <v>31</v>
      </c>
      <c r="E42" s="171" t="s">
        <v>6</v>
      </c>
      <c r="F42" s="172"/>
      <c r="G42" s="65">
        <v>5</v>
      </c>
      <c r="H42" s="62">
        <v>10</v>
      </c>
      <c r="I42" s="63">
        <v>15</v>
      </c>
      <c r="J42" s="2"/>
      <c r="K42" s="56" t="str">
        <f t="shared" si="6"/>
        <v>nicht befüllt</v>
      </c>
      <c r="L42" s="5"/>
      <c r="O42" s="12">
        <f t="shared" si="7"/>
        <v>0</v>
      </c>
      <c r="P42" s="12">
        <f t="shared" si="8"/>
        <v>0</v>
      </c>
      <c r="Q42" s="12">
        <f t="shared" si="9"/>
        <v>0</v>
      </c>
      <c r="R42" s="57" t="b">
        <f t="shared" si="2"/>
        <v>0</v>
      </c>
      <c r="U42" s="12">
        <v>0</v>
      </c>
      <c r="V42" s="12">
        <v>1</v>
      </c>
      <c r="W42" s="12">
        <v>1</v>
      </c>
      <c r="X42" s="12" t="b">
        <f t="shared" si="10"/>
        <v>0</v>
      </c>
      <c r="Y42" s="12" t="b">
        <f t="shared" si="11"/>
        <v>0</v>
      </c>
    </row>
    <row r="43" spans="2:25" ht="25.5" x14ac:dyDescent="0.25">
      <c r="B43" s="117">
        <v>17</v>
      </c>
      <c r="C43" s="115">
        <v>1</v>
      </c>
      <c r="D43" s="64" t="s">
        <v>32</v>
      </c>
      <c r="E43" s="171" t="s">
        <v>6</v>
      </c>
      <c r="F43" s="172"/>
      <c r="G43" s="65">
        <v>5</v>
      </c>
      <c r="H43" s="62">
        <v>10</v>
      </c>
      <c r="I43" s="63">
        <v>20</v>
      </c>
      <c r="J43" s="2"/>
      <c r="K43" s="56" t="str">
        <f t="shared" si="6"/>
        <v>nicht befüllt</v>
      </c>
      <c r="L43" s="5"/>
      <c r="O43" s="12">
        <f t="shared" si="7"/>
        <v>0</v>
      </c>
      <c r="P43" s="12">
        <f t="shared" si="8"/>
        <v>0</v>
      </c>
      <c r="Q43" s="12">
        <f t="shared" si="9"/>
        <v>0</v>
      </c>
      <c r="R43" s="57" t="b">
        <f t="shared" si="2"/>
        <v>0</v>
      </c>
      <c r="U43" s="12">
        <v>0</v>
      </c>
      <c r="V43" s="12">
        <v>1</v>
      </c>
      <c r="W43" s="12">
        <v>1</v>
      </c>
      <c r="X43" s="12" t="b">
        <f t="shared" si="10"/>
        <v>0</v>
      </c>
      <c r="Y43" s="12" t="b">
        <f t="shared" si="11"/>
        <v>0</v>
      </c>
    </row>
    <row r="44" spans="2:25" ht="25.5" customHeight="1" x14ac:dyDescent="0.25">
      <c r="B44" s="117">
        <v>18</v>
      </c>
      <c r="C44" s="120">
        <v>1</v>
      </c>
      <c r="D44" s="66" t="s">
        <v>33</v>
      </c>
      <c r="E44" s="200" t="s">
        <v>6</v>
      </c>
      <c r="F44" s="201"/>
      <c r="G44" s="63">
        <v>3</v>
      </c>
      <c r="H44" s="67">
        <v>5</v>
      </c>
      <c r="I44" s="63">
        <v>10</v>
      </c>
      <c r="J44" s="2"/>
      <c r="K44" s="56" t="str">
        <f t="shared" si="6"/>
        <v>nicht befüllt</v>
      </c>
      <c r="L44" s="5"/>
      <c r="O44" s="12">
        <f t="shared" si="7"/>
        <v>0</v>
      </c>
      <c r="P44" s="12">
        <f t="shared" si="8"/>
        <v>0</v>
      </c>
      <c r="Q44" s="12">
        <f t="shared" si="9"/>
        <v>0</v>
      </c>
      <c r="R44" s="57" t="b">
        <f t="shared" si="2"/>
        <v>0</v>
      </c>
      <c r="U44" s="12">
        <v>0</v>
      </c>
      <c r="V44" s="12">
        <v>0</v>
      </c>
      <c r="W44" s="12">
        <v>1</v>
      </c>
      <c r="X44" s="12" t="b">
        <f t="shared" si="10"/>
        <v>0</v>
      </c>
      <c r="Y44" s="12" t="b">
        <f t="shared" si="11"/>
        <v>0</v>
      </c>
    </row>
    <row r="45" spans="2:25" ht="25.5" x14ac:dyDescent="0.25">
      <c r="B45" s="117">
        <v>19</v>
      </c>
      <c r="C45" s="120">
        <v>1</v>
      </c>
      <c r="D45" s="66" t="s">
        <v>34</v>
      </c>
      <c r="E45" s="200" t="s">
        <v>6</v>
      </c>
      <c r="F45" s="201"/>
      <c r="G45" s="63">
        <v>3</v>
      </c>
      <c r="H45" s="67">
        <v>3</v>
      </c>
      <c r="I45" s="63">
        <v>5</v>
      </c>
      <c r="J45" s="2"/>
      <c r="K45" s="56" t="str">
        <f t="shared" si="6"/>
        <v>nicht befüllt</v>
      </c>
      <c r="L45" s="5"/>
      <c r="O45" s="12">
        <f t="shared" si="7"/>
        <v>0</v>
      </c>
      <c r="P45" s="12">
        <f t="shared" si="8"/>
        <v>0</v>
      </c>
      <c r="Q45" s="12">
        <f t="shared" si="9"/>
        <v>0</v>
      </c>
      <c r="R45" s="57" t="b">
        <f t="shared" si="2"/>
        <v>0</v>
      </c>
      <c r="U45" s="12">
        <v>0</v>
      </c>
      <c r="V45" s="12">
        <v>0</v>
      </c>
      <c r="W45" s="12">
        <v>1</v>
      </c>
      <c r="X45" s="12" t="b">
        <f t="shared" si="10"/>
        <v>0</v>
      </c>
      <c r="Y45" s="12" t="b">
        <f t="shared" si="11"/>
        <v>0</v>
      </c>
    </row>
    <row r="46" spans="2:25" ht="25.5" x14ac:dyDescent="0.25">
      <c r="B46" s="117">
        <v>20</v>
      </c>
      <c r="C46" s="116">
        <v>1</v>
      </c>
      <c r="D46" s="69" t="s">
        <v>35</v>
      </c>
      <c r="E46" s="163" t="s">
        <v>6</v>
      </c>
      <c r="F46" s="164"/>
      <c r="G46" s="68">
        <v>10</v>
      </c>
      <c r="H46" s="70">
        <v>15</v>
      </c>
      <c r="I46" s="68">
        <v>20</v>
      </c>
      <c r="J46" s="2"/>
      <c r="K46" s="56" t="str">
        <f t="shared" si="6"/>
        <v>nicht befüllt</v>
      </c>
      <c r="L46" s="161"/>
      <c r="O46" s="12">
        <f t="shared" si="7"/>
        <v>0</v>
      </c>
      <c r="P46" s="12">
        <f t="shared" si="8"/>
        <v>0</v>
      </c>
      <c r="Q46" s="12">
        <f t="shared" si="9"/>
        <v>0</v>
      </c>
      <c r="R46" s="57" t="b">
        <f t="shared" si="2"/>
        <v>0</v>
      </c>
      <c r="U46" s="12">
        <v>0</v>
      </c>
      <c r="V46" s="12">
        <v>0</v>
      </c>
      <c r="W46" s="12">
        <v>0</v>
      </c>
      <c r="X46" s="12" t="b">
        <f t="shared" si="10"/>
        <v>0</v>
      </c>
      <c r="Y46" s="12" t="b">
        <f t="shared" si="11"/>
        <v>0</v>
      </c>
    </row>
    <row r="47" spans="2:25" ht="25.5" customHeight="1" x14ac:dyDescent="0.25">
      <c r="B47" s="117">
        <v>21</v>
      </c>
      <c r="C47" s="68">
        <v>1</v>
      </c>
      <c r="D47" s="69" t="s">
        <v>36</v>
      </c>
      <c r="E47" s="163" t="s">
        <v>6</v>
      </c>
      <c r="F47" s="164"/>
      <c r="G47" s="68">
        <v>3</v>
      </c>
      <c r="H47" s="70">
        <v>3</v>
      </c>
      <c r="I47" s="68">
        <v>5</v>
      </c>
      <c r="J47" s="2"/>
      <c r="K47" s="56" t="str">
        <f t="shared" si="6"/>
        <v>nicht befüllt</v>
      </c>
      <c r="L47" s="161"/>
      <c r="O47" s="12">
        <f t="shared" si="7"/>
        <v>0</v>
      </c>
      <c r="P47" s="12">
        <f t="shared" si="8"/>
        <v>0</v>
      </c>
      <c r="Q47" s="12">
        <f t="shared" si="9"/>
        <v>0</v>
      </c>
      <c r="R47" s="57" t="b">
        <f t="shared" si="2"/>
        <v>0</v>
      </c>
      <c r="U47" s="12">
        <v>0</v>
      </c>
      <c r="V47" s="12">
        <v>0</v>
      </c>
      <c r="W47" s="12">
        <v>0</v>
      </c>
      <c r="X47" s="12" t="b">
        <f t="shared" si="10"/>
        <v>0</v>
      </c>
      <c r="Y47" s="12" t="b">
        <f t="shared" si="11"/>
        <v>0</v>
      </c>
    </row>
    <row r="48" spans="2:25" ht="38.25" x14ac:dyDescent="0.25">
      <c r="B48" s="117">
        <v>22</v>
      </c>
      <c r="C48" s="116">
        <v>1</v>
      </c>
      <c r="D48" s="69" t="s">
        <v>61</v>
      </c>
      <c r="E48" s="163" t="s">
        <v>6</v>
      </c>
      <c r="F48" s="164"/>
      <c r="G48" s="68">
        <v>5</v>
      </c>
      <c r="H48" s="70">
        <v>5</v>
      </c>
      <c r="I48" s="68">
        <v>10</v>
      </c>
      <c r="J48" s="2"/>
      <c r="K48" s="56" t="str">
        <f t="shared" si="6"/>
        <v>nicht befüllt</v>
      </c>
      <c r="L48" s="161"/>
      <c r="O48" s="12">
        <f t="shared" si="7"/>
        <v>0</v>
      </c>
      <c r="P48" s="12">
        <f t="shared" si="8"/>
        <v>0</v>
      </c>
      <c r="Q48" s="12">
        <f t="shared" si="9"/>
        <v>0</v>
      </c>
      <c r="R48" s="57" t="b">
        <f t="shared" si="2"/>
        <v>0</v>
      </c>
      <c r="U48" s="12">
        <v>0</v>
      </c>
      <c r="V48" s="12">
        <v>0</v>
      </c>
      <c r="W48" s="12">
        <v>0</v>
      </c>
      <c r="X48" s="12" t="b">
        <f t="shared" si="10"/>
        <v>0</v>
      </c>
      <c r="Y48" s="12" t="b">
        <f t="shared" si="11"/>
        <v>0</v>
      </c>
    </row>
    <row r="49" spans="2:25" ht="25.5" x14ac:dyDescent="0.25">
      <c r="B49" s="117">
        <v>23</v>
      </c>
      <c r="C49" s="68">
        <v>1</v>
      </c>
      <c r="D49" s="69" t="s">
        <v>46</v>
      </c>
      <c r="E49" s="163" t="s">
        <v>6</v>
      </c>
      <c r="F49" s="164"/>
      <c r="G49" s="68">
        <v>5</v>
      </c>
      <c r="H49" s="70">
        <v>7</v>
      </c>
      <c r="I49" s="68">
        <v>10</v>
      </c>
      <c r="J49" s="2"/>
      <c r="K49" s="56" t="str">
        <f t="shared" si="6"/>
        <v>nicht befüllt</v>
      </c>
      <c r="L49" s="161"/>
      <c r="O49" s="12">
        <f>IF(J49&gt;=G49,1,0)</f>
        <v>0</v>
      </c>
      <c r="P49" s="12">
        <f t="shared" si="8"/>
        <v>0</v>
      </c>
      <c r="Q49" s="12">
        <f t="shared" si="9"/>
        <v>0</v>
      </c>
      <c r="R49" s="57" t="b">
        <f t="shared" si="2"/>
        <v>0</v>
      </c>
      <c r="U49" s="12">
        <v>0</v>
      </c>
      <c r="V49" s="12">
        <v>0</v>
      </c>
      <c r="W49" s="12">
        <v>0</v>
      </c>
      <c r="X49" s="12" t="b">
        <f t="shared" si="10"/>
        <v>0</v>
      </c>
      <c r="Y49" s="12" t="b">
        <f t="shared" si="11"/>
        <v>0</v>
      </c>
    </row>
    <row r="50" spans="2:25" ht="25.5" customHeight="1" x14ac:dyDescent="0.25">
      <c r="B50" s="117">
        <v>24</v>
      </c>
      <c r="C50" s="68">
        <v>1</v>
      </c>
      <c r="D50" s="69" t="s">
        <v>37</v>
      </c>
      <c r="E50" s="163" t="s">
        <v>6</v>
      </c>
      <c r="F50" s="164"/>
      <c r="G50" s="68">
        <v>5</v>
      </c>
      <c r="H50" s="70">
        <v>10</v>
      </c>
      <c r="I50" s="68">
        <v>15</v>
      </c>
      <c r="J50" s="2"/>
      <c r="K50" s="56" t="str">
        <f t="shared" si="6"/>
        <v>nicht befüllt</v>
      </c>
      <c r="L50" s="161"/>
      <c r="O50" s="12">
        <f t="shared" si="7"/>
        <v>0</v>
      </c>
      <c r="P50" s="12">
        <f t="shared" si="8"/>
        <v>0</v>
      </c>
      <c r="Q50" s="12">
        <f t="shared" si="9"/>
        <v>0</v>
      </c>
      <c r="R50" s="57" t="b">
        <f t="shared" si="2"/>
        <v>0</v>
      </c>
      <c r="U50" s="12">
        <v>0</v>
      </c>
      <c r="V50" s="12">
        <v>0</v>
      </c>
      <c r="W50" s="12">
        <v>0</v>
      </c>
      <c r="X50" s="12" t="b">
        <f t="shared" si="10"/>
        <v>0</v>
      </c>
      <c r="Y50" s="12" t="b">
        <f t="shared" si="11"/>
        <v>0</v>
      </c>
    </row>
    <row r="51" spans="2:25" ht="25.5" x14ac:dyDescent="0.25">
      <c r="B51" s="118">
        <v>25</v>
      </c>
      <c r="C51" s="68">
        <v>1</v>
      </c>
      <c r="D51" s="69" t="s">
        <v>47</v>
      </c>
      <c r="E51" s="163" t="s">
        <v>6</v>
      </c>
      <c r="F51" s="164"/>
      <c r="G51" s="68">
        <v>5</v>
      </c>
      <c r="H51" s="70">
        <v>5</v>
      </c>
      <c r="I51" s="68">
        <v>10</v>
      </c>
      <c r="J51" s="2"/>
      <c r="K51" s="56" t="str">
        <f>IF(J51="","nicht befüllt",IF(R51=1,"Anforderung erfüllt","Sollvorgabe nicht erfüllt"))</f>
        <v>nicht befüllt</v>
      </c>
      <c r="L51" s="161"/>
      <c r="O51" s="12">
        <f t="shared" ref="O51" si="12">IF(J51&gt;=G51,1,0)</f>
        <v>0</v>
      </c>
      <c r="P51" s="12">
        <f t="shared" ref="P51" si="13">IF(J51&gt;=H51,1,0)</f>
        <v>0</v>
      </c>
      <c r="Q51" s="12">
        <f t="shared" ref="Q51" si="14">IF(J51&gt;=I51,1,0)</f>
        <v>0</v>
      </c>
      <c r="R51" s="57" t="b">
        <f t="shared" si="2"/>
        <v>0</v>
      </c>
      <c r="U51" s="12">
        <v>0</v>
      </c>
      <c r="V51" s="12">
        <v>0</v>
      </c>
      <c r="W51" s="12">
        <v>0</v>
      </c>
      <c r="X51" s="12" t="b">
        <f t="shared" si="10"/>
        <v>0</v>
      </c>
      <c r="Y51" s="12" t="b">
        <f t="shared" si="11"/>
        <v>0</v>
      </c>
    </row>
    <row r="52" spans="2:25" ht="26.25" thickBot="1" x14ac:dyDescent="0.3">
      <c r="B52" s="119">
        <v>26</v>
      </c>
      <c r="C52" s="87">
        <v>1</v>
      </c>
      <c r="D52" s="86" t="s">
        <v>62</v>
      </c>
      <c r="E52" s="198" t="s">
        <v>6</v>
      </c>
      <c r="F52" s="199"/>
      <c r="G52" s="87">
        <v>5</v>
      </c>
      <c r="H52" s="88">
        <v>5</v>
      </c>
      <c r="I52" s="87">
        <v>10</v>
      </c>
      <c r="J52" s="104"/>
      <c r="K52" s="89" t="str">
        <f t="shared" si="6"/>
        <v>nicht befüllt</v>
      </c>
      <c r="L52" s="162"/>
      <c r="O52" s="12">
        <f t="shared" si="7"/>
        <v>0</v>
      </c>
      <c r="P52" s="12">
        <f t="shared" si="8"/>
        <v>0</v>
      </c>
      <c r="Q52" s="12">
        <f t="shared" si="9"/>
        <v>0</v>
      </c>
      <c r="R52" s="57" t="b">
        <f t="shared" si="2"/>
        <v>0</v>
      </c>
      <c r="U52" s="12">
        <v>0</v>
      </c>
      <c r="V52" s="12">
        <v>0</v>
      </c>
      <c r="W52" s="12">
        <v>0</v>
      </c>
      <c r="X52" s="12" t="b">
        <f t="shared" si="10"/>
        <v>0</v>
      </c>
      <c r="Y52" s="12" t="b">
        <f t="shared" si="11"/>
        <v>0</v>
      </c>
    </row>
    <row r="53" spans="2:25" s="8" customFormat="1" ht="13.5" thickBot="1" x14ac:dyDescent="0.3">
      <c r="K53" s="9"/>
      <c r="O53" s="12"/>
      <c r="P53" s="12"/>
      <c r="Q53" s="12"/>
      <c r="R53" s="12"/>
    </row>
    <row r="54" spans="2:25" ht="25.5" customHeight="1" thickBot="1" x14ac:dyDescent="0.3">
      <c r="B54" s="151" t="s">
        <v>83</v>
      </c>
      <c r="C54" s="152"/>
      <c r="D54" s="153" t="s">
        <v>84</v>
      </c>
      <c r="E54" s="203"/>
      <c r="F54" s="203"/>
      <c r="G54" s="156"/>
      <c r="H54" s="144"/>
      <c r="I54" s="144"/>
    </row>
    <row r="55" spans="2:25" x14ac:dyDescent="0.25">
      <c r="B55" s="85"/>
      <c r="D55" s="13"/>
      <c r="G55" s="150"/>
      <c r="H55" s="144"/>
      <c r="I55" s="144"/>
    </row>
    <row r="56" spans="2:25" ht="25.5" customHeight="1" x14ac:dyDescent="0.25">
      <c r="B56" s="151" t="s">
        <v>100</v>
      </c>
      <c r="C56" s="149"/>
      <c r="D56" s="157" t="s">
        <v>98</v>
      </c>
      <c r="E56" s="158"/>
      <c r="F56" s="154">
        <v>150</v>
      </c>
      <c r="G56" s="148" t="s">
        <v>82</v>
      </c>
      <c r="H56" s="147" t="s">
        <v>80</v>
      </c>
      <c r="I56" s="147" t="s">
        <v>81</v>
      </c>
    </row>
    <row r="57" spans="2:25" ht="25.5" customHeight="1" x14ac:dyDescent="0.25">
      <c r="B57" s="146" t="s">
        <v>85</v>
      </c>
      <c r="C57" s="145"/>
      <c r="D57" s="202"/>
      <c r="E57" s="202"/>
      <c r="F57" s="202"/>
      <c r="G57" s="145" t="str">
        <f>IF(D57="","",H57+I57)</f>
        <v/>
      </c>
      <c r="H57" s="155"/>
      <c r="I57" s="155"/>
    </row>
    <row r="58" spans="2:25" ht="25.5" customHeight="1" x14ac:dyDescent="0.25">
      <c r="B58" s="146" t="s">
        <v>86</v>
      </c>
      <c r="C58" s="145"/>
      <c r="D58" s="202"/>
      <c r="E58" s="202"/>
      <c r="F58" s="202"/>
      <c r="G58" s="145" t="str">
        <f t="shared" ref="G58:G68" si="15">IF(D58="","",H58+I58)</f>
        <v/>
      </c>
      <c r="H58" s="155"/>
      <c r="I58" s="155"/>
    </row>
    <row r="59" spans="2:25" ht="25.5" customHeight="1" x14ac:dyDescent="0.25">
      <c r="B59" s="146" t="s">
        <v>87</v>
      </c>
      <c r="C59" s="145"/>
      <c r="D59" s="202"/>
      <c r="E59" s="202"/>
      <c r="F59" s="202"/>
      <c r="G59" s="145" t="str">
        <f t="shared" si="15"/>
        <v/>
      </c>
      <c r="H59" s="155"/>
      <c r="I59" s="155"/>
    </row>
    <row r="60" spans="2:25" ht="25.5" customHeight="1" x14ac:dyDescent="0.25">
      <c r="B60" s="146" t="s">
        <v>88</v>
      </c>
      <c r="C60" s="145"/>
      <c r="D60" s="202"/>
      <c r="E60" s="202"/>
      <c r="F60" s="202"/>
      <c r="G60" s="145" t="str">
        <f t="shared" si="15"/>
        <v/>
      </c>
      <c r="H60" s="155"/>
      <c r="I60" s="155"/>
    </row>
    <row r="61" spans="2:25" ht="25.5" customHeight="1" x14ac:dyDescent="0.25">
      <c r="B61" s="146" t="s">
        <v>89</v>
      </c>
      <c r="C61" s="145"/>
      <c r="D61" s="202"/>
      <c r="E61" s="202"/>
      <c r="F61" s="202"/>
      <c r="G61" s="145" t="str">
        <f t="shared" si="15"/>
        <v/>
      </c>
      <c r="H61" s="155"/>
      <c r="I61" s="155"/>
    </row>
    <row r="62" spans="2:25" ht="25.5" customHeight="1" x14ac:dyDescent="0.25">
      <c r="B62" s="146" t="s">
        <v>90</v>
      </c>
      <c r="C62" s="145"/>
      <c r="D62" s="202"/>
      <c r="E62" s="202"/>
      <c r="F62" s="202"/>
      <c r="G62" s="145" t="str">
        <f t="shared" si="15"/>
        <v/>
      </c>
      <c r="H62" s="155"/>
      <c r="I62" s="155"/>
    </row>
    <row r="63" spans="2:25" ht="25.5" customHeight="1" x14ac:dyDescent="0.25">
      <c r="B63" s="146" t="s">
        <v>91</v>
      </c>
      <c r="C63" s="145"/>
      <c r="D63" s="202"/>
      <c r="E63" s="202"/>
      <c r="F63" s="202"/>
      <c r="G63" s="145" t="str">
        <f t="shared" si="15"/>
        <v/>
      </c>
      <c r="H63" s="155"/>
      <c r="I63" s="155"/>
    </row>
    <row r="64" spans="2:25" ht="25.5" customHeight="1" x14ac:dyDescent="0.25">
      <c r="B64" s="146" t="s">
        <v>92</v>
      </c>
      <c r="C64" s="145"/>
      <c r="D64" s="202"/>
      <c r="E64" s="202"/>
      <c r="F64" s="202"/>
      <c r="G64" s="145" t="str">
        <f t="shared" si="15"/>
        <v/>
      </c>
      <c r="H64" s="155"/>
      <c r="I64" s="155"/>
    </row>
    <row r="65" spans="2:9" ht="25.5" customHeight="1" x14ac:dyDescent="0.25">
      <c r="B65" s="146" t="s">
        <v>93</v>
      </c>
      <c r="C65" s="145"/>
      <c r="D65" s="202"/>
      <c r="E65" s="202"/>
      <c r="F65" s="202"/>
      <c r="G65" s="145" t="str">
        <f t="shared" si="15"/>
        <v/>
      </c>
      <c r="H65" s="155"/>
      <c r="I65" s="155"/>
    </row>
    <row r="66" spans="2:9" ht="25.5" customHeight="1" x14ac:dyDescent="0.25">
      <c r="B66" s="146" t="s">
        <v>94</v>
      </c>
      <c r="C66" s="145"/>
      <c r="D66" s="202"/>
      <c r="E66" s="202"/>
      <c r="F66" s="202"/>
      <c r="G66" s="145" t="str">
        <f t="shared" si="15"/>
        <v/>
      </c>
      <c r="H66" s="155"/>
      <c r="I66" s="155"/>
    </row>
    <row r="67" spans="2:9" ht="25.5" customHeight="1" x14ac:dyDescent="0.25">
      <c r="B67" s="146" t="s">
        <v>95</v>
      </c>
      <c r="C67" s="145"/>
      <c r="D67" s="202"/>
      <c r="E67" s="202"/>
      <c r="F67" s="202"/>
      <c r="G67" s="145" t="str">
        <f t="shared" si="15"/>
        <v/>
      </c>
      <c r="H67" s="155"/>
      <c r="I67" s="155"/>
    </row>
    <row r="68" spans="2:9" ht="25.5" customHeight="1" x14ac:dyDescent="0.25">
      <c r="B68" s="146" t="s">
        <v>96</v>
      </c>
      <c r="C68" s="145"/>
      <c r="D68" s="202"/>
      <c r="E68" s="202"/>
      <c r="F68" s="202"/>
      <c r="G68" s="145" t="str">
        <f t="shared" si="15"/>
        <v/>
      </c>
      <c r="H68" s="155"/>
      <c r="I68" s="155"/>
    </row>
    <row r="69" spans="2:9" x14ac:dyDescent="0.25"/>
    <row r="70" spans="2:9" ht="25.5" customHeight="1" x14ac:dyDescent="0.25">
      <c r="G70" s="19" t="s">
        <v>97</v>
      </c>
      <c r="H70" s="145">
        <f>SUM(H57:H68)</f>
        <v>0</v>
      </c>
    </row>
    <row r="71" spans="2:9" x14ac:dyDescent="0.25"/>
  </sheetData>
  <sheetProtection algorithmName="SHA-512" hashValue="LZH+NymgtOCn8dPCShvU/Z700WC+rllpSO0gZC3s0F+xeCgaZ6mVT7Uil2+iGQcGkY7Hp9Sel5LWTAfU5VsFsQ==" saltValue="7UCnMOvbS9laH+7xyLXQMQ==" spinCount="100000" sheet="1" selectLockedCells="1"/>
  <mergeCells count="55">
    <mergeCell ref="D67:F67"/>
    <mergeCell ref="D68:F68"/>
    <mergeCell ref="E54:F54"/>
    <mergeCell ref="D57:F57"/>
    <mergeCell ref="D58:F58"/>
    <mergeCell ref="D59:F59"/>
    <mergeCell ref="D60:F60"/>
    <mergeCell ref="D61:F61"/>
    <mergeCell ref="D62:F62"/>
    <mergeCell ref="D63:F63"/>
    <mergeCell ref="D64:F64"/>
    <mergeCell ref="D65:F65"/>
    <mergeCell ref="D66:F66"/>
    <mergeCell ref="O21:Q21"/>
    <mergeCell ref="E52:F52"/>
    <mergeCell ref="E29:F29"/>
    <mergeCell ref="E31:F31"/>
    <mergeCell ref="E44:F44"/>
    <mergeCell ref="E47:F47"/>
    <mergeCell ref="E41:F41"/>
    <mergeCell ref="E42:F42"/>
    <mergeCell ref="E30:F30"/>
    <mergeCell ref="E32:F32"/>
    <mergeCell ref="E35:F35"/>
    <mergeCell ref="E45:F45"/>
    <mergeCell ref="E28:F28"/>
    <mergeCell ref="E50:F50"/>
    <mergeCell ref="E46:F46"/>
    <mergeCell ref="E51:F51"/>
    <mergeCell ref="B2:E2"/>
    <mergeCell ref="D6:L6"/>
    <mergeCell ref="J2:J4"/>
    <mergeCell ref="E33:F33"/>
    <mergeCell ref="E22:F22"/>
    <mergeCell ref="G21:I21"/>
    <mergeCell ref="E27:F27"/>
    <mergeCell ref="E23:F23"/>
    <mergeCell ref="D13:F13"/>
    <mergeCell ref="B10:L10"/>
    <mergeCell ref="D15:I15"/>
    <mergeCell ref="D16:I16"/>
    <mergeCell ref="D17:I17"/>
    <mergeCell ref="C19:I19"/>
    <mergeCell ref="E49:F49"/>
    <mergeCell ref="E25:F25"/>
    <mergeCell ref="E24:F24"/>
    <mergeCell ref="E34:F34"/>
    <mergeCell ref="E37:F37"/>
    <mergeCell ref="E39:F39"/>
    <mergeCell ref="E36:F36"/>
    <mergeCell ref="E38:F38"/>
    <mergeCell ref="E40:F40"/>
    <mergeCell ref="E43:F43"/>
    <mergeCell ref="E48:F48"/>
    <mergeCell ref="E26:F26"/>
  </mergeCells>
  <phoneticPr fontId="12" type="noConversion"/>
  <conditionalFormatting sqref="C27:G35">
    <cfRule type="expression" dxfId="16" priority="5">
      <formula>"WENN(D8=“a"";0;1)"</formula>
    </cfRule>
  </conditionalFormatting>
  <conditionalFormatting sqref="D8:D9">
    <cfRule type="notContainsBlanks" dxfId="15" priority="105">
      <formula>LEN(TRIM(D8))&gt;0</formula>
    </cfRule>
  </conditionalFormatting>
  <conditionalFormatting sqref="D13:F13 G14:I14">
    <cfRule type="notContainsBlanks" dxfId="14" priority="9">
      <formula>LEN(TRIM(D13))&gt;0</formula>
    </cfRule>
  </conditionalFormatting>
  <conditionalFormatting sqref="D57:F68">
    <cfRule type="containsBlanks" dxfId="13" priority="4">
      <formula>LEN(TRIM(D57))=0</formula>
    </cfRule>
  </conditionalFormatting>
  <conditionalFormatting sqref="D6:L6">
    <cfRule type="expression" dxfId="12" priority="102">
      <formula>D6=""</formula>
    </cfRule>
  </conditionalFormatting>
  <conditionalFormatting sqref="G8">
    <cfRule type="expression" dxfId="11" priority="82">
      <formula>$G$8=""</formula>
    </cfRule>
  </conditionalFormatting>
  <conditionalFormatting sqref="G54 H57:I68">
    <cfRule type="containsBlanks" dxfId="10" priority="3">
      <formula>LEN(TRIM(G54))=0</formula>
    </cfRule>
  </conditionalFormatting>
  <conditionalFormatting sqref="J23:J25 J27:J52">
    <cfRule type="containsBlanks" dxfId="9" priority="8">
      <formula>LEN(TRIM(J23))=0</formula>
    </cfRule>
  </conditionalFormatting>
  <conditionalFormatting sqref="K23:K26">
    <cfRule type="expression" dxfId="8" priority="109">
      <formula>(K23=$T$4)</formula>
    </cfRule>
    <cfRule type="expression" dxfId="7" priority="110">
      <formula>(K23=$T$5)</formula>
    </cfRule>
    <cfRule type="expression" dxfId="6" priority="111">
      <formula>(K23=$T$6)</formula>
    </cfRule>
  </conditionalFormatting>
  <conditionalFormatting sqref="L13 L17">
    <cfRule type="expression" dxfId="5" priority="99">
      <formula>L13=""</formula>
    </cfRule>
  </conditionalFormatting>
  <conditionalFormatting sqref="L15">
    <cfRule type="expression" dxfId="4" priority="93">
      <formula>L15=""</formula>
    </cfRule>
  </conditionalFormatting>
  <conditionalFormatting sqref="L19">
    <cfRule type="notContainsBlanks" dxfId="3" priority="6">
      <formula>LEN(TRIM(L19))&gt;0</formula>
    </cfRule>
  </conditionalFormatting>
  <conditionalFormatting sqref="L23:L35">
    <cfRule type="expression" dxfId="2" priority="1">
      <formula>OR(K23="Anforderung erfüllt",IF(L23="",0,1))</formula>
    </cfRule>
  </conditionalFormatting>
  <conditionalFormatting sqref="L36:L43">
    <cfRule type="expression" dxfId="1" priority="2">
      <formula>OR($D$8=$O$3,K36="Anforderung erfüllt",IF(L36="",0,1))</formula>
    </cfRule>
  </conditionalFormatting>
  <conditionalFormatting sqref="L44:L45">
    <cfRule type="expression" dxfId="0" priority="37">
      <formula>OR($D$8=$O$3,$D$8=$O$4,K44="Anforderung erfüllt",IF(L44="",0,1))</formula>
    </cfRule>
  </conditionalFormatting>
  <dataValidations count="9">
    <dataValidation type="whole" allowBlank="1" showInputMessage="1" showErrorMessage="1" errorTitle="Auditjahr" error="Bitte geben Sie das Auditjahr in der Form JJJJ an." sqref="L13" xr:uid="{00000000-0002-0000-0100-000003000000}">
      <formula1>2016</formula1>
      <formula2>2086</formula2>
    </dataValidation>
    <dataValidation type="whole" allowBlank="1" showInputMessage="1" showErrorMessage="1" errorTitle="Erfassungsjahr" error="Bitte geben Sie das Erfassungsjahr in der Form JJJJ an." promptTitle="Erfassungsjahr" prompt="Das Erfassungsjahr ist das dem Auditjahr vorhergehende Jahr!" sqref="L15" xr:uid="{00000000-0002-0000-0100-000004000000}">
      <formula1>2015</formula1>
      <formula2>2085</formula2>
    </dataValidation>
    <dataValidation type="date" errorStyle="information" allowBlank="1" showInputMessage="1" showErrorMessage="1" errorTitle="Erstelldatum" error="Bitte geben Sie das Erstelldatum in der Form TT.MM.JJJJ an. Das Erstelldatum ist das Datum der letzten Eingabe." sqref="L20 L18" xr:uid="{00000000-0002-0000-0100-000005000000}">
      <formula1>42664</formula1>
      <formula2>68194</formula2>
    </dataValidation>
    <dataValidation type="textLength" errorStyle="information" allowBlank="1" showInputMessage="1" showErrorMessage="1" errorTitle="Registriernummer" error="Hier sind die  Zahlen der Registriernummer einzugeben. Ihre Registriernummer finden Sie z.B. im Betreff von  Mails, die Sie von ClarCert erhalten. Die Reg.-Nr. besteht aus der Zeichenfolge &quot;ZFD-&quot; gefolgt von drei Zahlen." sqref="H8:I9 G9" xr:uid="{00000000-0002-0000-0100-000006000000}">
      <formula1>3</formula1>
      <formula2>3</formula2>
    </dataValidation>
    <dataValidation type="list" allowBlank="1" showInputMessage="1" showErrorMessage="1" sqref="D8" xr:uid="{6C34DCFA-E0A5-42AE-86FC-04039B2A7EBF}">
      <formula1>$O$3:$O$6</formula1>
    </dataValidation>
    <dataValidation type="textLength" allowBlank="1" showInputMessage="1" showErrorMessage="1" errorTitle="Registriernummer" error="Hier sind die  Zahlen der Registriernummer einzugeben. Ihre Registriernummer finden Sie z.B. im Betreff von  Mails, die Sie von ClarCert erhalten. Die Reg.-Nr. besteht aus der Zeichenfolge &quot;ZHZ-&quot; gefolgt von drei Zahlen." sqref="G8" xr:uid="{9E8F24D0-31F8-4B49-AE43-CC9C61368322}">
      <formula1>3</formula1>
      <formula2>3</formula2>
    </dataValidation>
    <dataValidation type="date" allowBlank="1" showInputMessage="1" showErrorMessage="1" errorTitle="Erstelldatum" error="Bitte geben Sie das Erstelldatum in der Form TT.MM.JJJJ an. Das Erstelldatum ist das Datum der letzten Eingabe." sqref="L17" xr:uid="{88DDEFF1-5E3F-401B-9B63-5A9CA05080F3}">
      <formula1>42664</formula1>
      <formula2>68194</formula2>
    </dataValidation>
    <dataValidation type="list" errorStyle="information" allowBlank="1" showInputMessage="1" showErrorMessage="1" errorTitle="Erstelldatum" error="Bitte geben Sie das Erstelldatum in der Form TT.MM.JJJJ an. Das Erstelldatum ist das Datum der letzten Eingabe." sqref="L19" xr:uid="{F2ACAF41-9F79-48BB-9AE0-F690404B5799}">
      <formula1>$Q$4:$Q$7</formula1>
    </dataValidation>
    <dataValidation type="decimal" allowBlank="1" showInputMessage="1" showErrorMessage="1" errorTitle="Ungültige Eingabe" error="Bitte tragen Sie eine Zahl ein!" sqref="J23:J25 J27:J52" xr:uid="{00000000-0002-0000-0100-000000000000}">
      <formula1>0</formula1>
      <formula2>999999</formula2>
    </dataValidation>
  </dataValidations>
  <pageMargins left="0.25" right="0.25" top="0.75" bottom="0.75" header="0.3" footer="0.3"/>
  <pageSetup paperSize="9" scale="7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48757-3B94-4679-8C8F-A26304809E98}">
  <dimension ref="A1:FA3"/>
  <sheetViews>
    <sheetView topLeftCell="DI1" workbookViewId="0">
      <selection activeCell="DY15" sqref="DY15"/>
    </sheetView>
  </sheetViews>
  <sheetFormatPr baseColWidth="10" defaultRowHeight="15" x14ac:dyDescent="0.25"/>
  <cols>
    <col min="1" max="1" width="21" style="235" bestFit="1" customWidth="1"/>
    <col min="2" max="2" width="12" style="235" bestFit="1" customWidth="1"/>
    <col min="3" max="3" width="16.28515625" style="235" bestFit="1" customWidth="1"/>
    <col min="4" max="4" width="9.28515625" style="235" bestFit="1" customWidth="1"/>
    <col min="5" max="5" width="13.7109375" style="235" bestFit="1" customWidth="1"/>
    <col min="6" max="6" width="12.7109375" style="235" bestFit="1" customWidth="1"/>
    <col min="7" max="16384" width="11.42578125" style="235"/>
  </cols>
  <sheetData>
    <row r="1" spans="1:157" s="227" customFormat="1" ht="63" customHeight="1" x14ac:dyDescent="0.25">
      <c r="A1" s="219" t="s">
        <v>44</v>
      </c>
      <c r="B1" s="220"/>
      <c r="C1" s="220"/>
      <c r="D1" s="220"/>
      <c r="E1" s="220"/>
      <c r="F1" s="221"/>
      <c r="G1" s="222" t="str">
        <f>Kennzahlenbogen!D23</f>
        <v>Mindestanzahl Operateure (DGH-Mitglieder mit Zusatzbezeichnung Handchirurgie) *</v>
      </c>
      <c r="H1" s="223"/>
      <c r="I1" s="223"/>
      <c r="J1" s="224"/>
      <c r="K1" s="222" t="str">
        <f>Kennzahlenbogen!D24</f>
        <v>Expertenzertifikat Handchirurgie</v>
      </c>
      <c r="L1" s="223"/>
      <c r="M1" s="223"/>
      <c r="N1" s="224"/>
      <c r="O1" s="222" t="str">
        <f>Kennzahlenbogen!D25</f>
        <v>weiterer Facharzt</v>
      </c>
      <c r="P1" s="223"/>
      <c r="Q1" s="223"/>
      <c r="R1" s="224"/>
      <c r="S1" s="222" t="str">
        <f>Kennzahlenbogen!D27</f>
        <v>Osteosynthesen bei Frakturen an Metakarpalknochen und Phalangen</v>
      </c>
      <c r="T1" s="223"/>
      <c r="U1" s="223"/>
      <c r="V1" s="224"/>
      <c r="W1" s="222" t="str">
        <f>Kennzahlenbogen!D28</f>
        <v>Operative Gelenkeingriffe distal des Karpus (z.B. bei Fingergelenkluxation, Arthroplastiken (ohne Endoprothetik), Bandrekonstruktionen und Arthrodesen)</v>
      </c>
      <c r="X1" s="223"/>
      <c r="Y1" s="223"/>
      <c r="Z1" s="224"/>
      <c r="AA1" s="222" t="str">
        <f>Kennzahlenbogen!D29</f>
        <v>Arthroskopische Eingriffe an Handgelenk und Hand</v>
      </c>
      <c r="AB1" s="223"/>
      <c r="AC1" s="223"/>
      <c r="AD1" s="224"/>
      <c r="AE1" s="222" t="str">
        <f>Kennzahlenbogen!D30</f>
        <v>Strecksehnennähte und Beugesehnennähte</v>
      </c>
      <c r="AF1" s="223"/>
      <c r="AG1" s="223"/>
      <c r="AH1" s="224"/>
      <c r="AI1" s="222" t="str">
        <f>Kennzahlenbogen!D31</f>
        <v>Versorgung von Weichteilverletzungen an Unterarm, Handgelenk und Hand</v>
      </c>
      <c r="AJ1" s="223"/>
      <c r="AK1" s="223"/>
      <c r="AL1" s="224"/>
      <c r="AM1" s="222" t="str">
        <f>Kennzahlenbogen!D32</f>
        <v>Nervendekompressionen, Neurolysen und Nervennähte an Handgelenk und Hand</v>
      </c>
      <c r="AN1" s="223"/>
      <c r="AO1" s="223"/>
      <c r="AP1" s="224"/>
      <c r="AQ1" s="222" t="str">
        <f>Kennzahlenbogen!D33</f>
        <v>Operative Behandlung einfacher Infekte (Paronychie, Empyem der Fingergelenke, Phlegmone und Beugesehnenscheideninfektion)</v>
      </c>
      <c r="AR1" s="223"/>
      <c r="AS1" s="223"/>
      <c r="AT1" s="224"/>
      <c r="AU1" s="222" t="str">
        <f>Kennzahlenbogen!D34</f>
        <v>Aponeurektomie bei M. Dupuytren</v>
      </c>
      <c r="AV1" s="223"/>
      <c r="AW1" s="223"/>
      <c r="AX1" s="224"/>
      <c r="AY1" s="222" t="str">
        <f>Kennzahlenbogen!D35</f>
        <v>Chirurgie von Tumoren der Hand (außer Ganglien und benigne Hauttumoren)</v>
      </c>
      <c r="AZ1" s="223"/>
      <c r="BA1" s="223"/>
      <c r="BB1" s="224"/>
      <c r="BC1" s="222" t="str">
        <f>Kennzahlenbogen!D36</f>
        <v>Osteosynthesen karpaler Frakturen</v>
      </c>
      <c r="BD1" s="223"/>
      <c r="BE1" s="223"/>
      <c r="BF1" s="224"/>
      <c r="BG1" s="222" t="str">
        <f>Kennzahlenbogen!D37</f>
        <v>Karpale Teilarthrodesen, knöcherne OPs der Lunatumnekrose, sekundäre SL-Band- und andere Bandrekonstruktionen</v>
      </c>
      <c r="BH1" s="223"/>
      <c r="BI1" s="223"/>
      <c r="BJ1" s="224"/>
      <c r="BK1" s="222" t="str">
        <f>Kennzahlenbogen!D38</f>
        <v>Operative Behandlung von Pseudarthrosen der Hand- und Karpalknochen</v>
      </c>
      <c r="BL1" s="223"/>
      <c r="BM1" s="223"/>
      <c r="BN1" s="224"/>
      <c r="BO1" s="222" t="str">
        <f>Kennzahlenbogen!D39</f>
        <v>Endoprothetik der Fingergelenke und des Daumensattelgelenks</v>
      </c>
      <c r="BP1" s="223"/>
      <c r="BQ1" s="223"/>
      <c r="BR1" s="224"/>
      <c r="BS1" s="222" t="str">
        <f>Kennzahlenbogen!D40</f>
        <v>Mikrochirurgische Versorgung neurovaskulärer Verletzungen (exkl. Replantationen)</v>
      </c>
      <c r="BT1" s="223"/>
      <c r="BU1" s="223"/>
      <c r="BV1" s="224"/>
      <c r="BW1" s="222" t="str">
        <f>Kennzahlenbogen!D41</f>
        <v>Sekundäre periphere Nervenchirurgie (mikrochirurgische Nervenrekonstruktionen, Nerventranspositionen und motorische Ersatzoperationen bei Nervenschäden)</v>
      </c>
      <c r="BX1" s="223"/>
      <c r="BY1" s="223"/>
      <c r="BZ1" s="224"/>
      <c r="CA1" s="222" t="str">
        <f>Kennzahlenbogen!D42</f>
        <v>Sekundäre Sehnenrekonstruktionen</v>
      </c>
      <c r="CB1" s="223"/>
      <c r="CC1" s="223"/>
      <c r="CD1" s="224"/>
      <c r="CE1" s="222" t="str">
        <f>Kennzahlenbogen!D43</f>
        <v>Behandlung schwerer Infekte (Hohlhand-/ Unterarminfektion und Empyeme des Handgelenkes)</v>
      </c>
      <c r="CF1" s="223"/>
      <c r="CG1" s="223"/>
      <c r="CH1" s="224"/>
      <c r="CI1" s="222" t="str">
        <f>Kennzahlenbogen!D44</f>
        <v>Replantationen und Revaskularisationen</v>
      </c>
      <c r="CJ1" s="223"/>
      <c r="CK1" s="223"/>
      <c r="CL1" s="224"/>
      <c r="CM1" s="222" t="str">
        <f>Kennzahlenbogen!D45</f>
        <v>Rekonstruktion mit vaskularisierten Knochentransplantaten an der Hand und am Unterarm</v>
      </c>
      <c r="CN1" s="223"/>
      <c r="CO1" s="223"/>
      <c r="CP1" s="224"/>
      <c r="CQ1" s="222" t="str">
        <f>Kennzahlenbogen!D46</f>
        <v>Osteosynthesen der distalen Zweidrittel des Radius und der Ulna</v>
      </c>
      <c r="CR1" s="223"/>
      <c r="CS1" s="223"/>
      <c r="CT1" s="224"/>
      <c r="CU1" s="222" t="str">
        <f>Kennzahlenbogen!D47</f>
        <v>Endoprothetik am Handgelenk und Radioulnargelenk</v>
      </c>
      <c r="CV1" s="223"/>
      <c r="CW1" s="223"/>
      <c r="CX1" s="224"/>
      <c r="CY1" s="222" t="str">
        <f>Kennzahlenbogen!D48</f>
        <v>Operative Behandlung kindlicher Fehlbildungen an Hand, Handgelenk und Unterarm (außer Pollex flexus rigidus und einfache Resektionen)</v>
      </c>
      <c r="CZ1" s="223"/>
      <c r="DA1" s="223"/>
      <c r="DB1" s="224"/>
      <c r="DC1" s="222" t="str">
        <f>Kennzahlenbogen!D49</f>
        <v>Behandlung von malignen Tumoren, außer Tumoren der Haut (Unterarm und Hand)</v>
      </c>
      <c r="DD1" s="223"/>
      <c r="DE1" s="223"/>
      <c r="DF1" s="224"/>
      <c r="DG1" s="222" t="str">
        <f>Kennzahlenbogen!D50</f>
        <v>Rheumahandchirurgie</v>
      </c>
      <c r="DH1" s="223"/>
      <c r="DI1" s="223"/>
      <c r="DJ1" s="224"/>
      <c r="DK1" s="216" t="str">
        <f>Kennzahlenbogen!D51</f>
        <v>Stationäre handtherapeutische Komplexbehandlung inkl. Schmerztherapie</v>
      </c>
      <c r="DL1" s="217"/>
      <c r="DM1" s="217"/>
      <c r="DN1" s="218"/>
      <c r="DO1" s="222" t="str">
        <f>Kennzahlenbogen!D52</f>
        <v>Freie oder axial gestielte Lappenplastiken an Hand und Unterarm</v>
      </c>
      <c r="DP1" s="223"/>
      <c r="DQ1" s="223"/>
      <c r="DR1" s="224"/>
      <c r="DS1" s="225" t="str">
        <f>Kennzahlenbogen!B54</f>
        <v>Fallzahlen Zentrum</v>
      </c>
      <c r="DT1" s="208">
        <f>Kennzahlenbogen!D58</f>
        <v>0</v>
      </c>
      <c r="DU1" s="209"/>
      <c r="DV1" s="210"/>
      <c r="DW1" s="208">
        <f>Kennzahlenbogen!D59</f>
        <v>0</v>
      </c>
      <c r="DX1" s="209"/>
      <c r="DY1" s="210"/>
      <c r="DZ1" s="208">
        <f>Kennzahlenbogen!D60</f>
        <v>0</v>
      </c>
      <c r="EA1" s="209"/>
      <c r="EB1" s="210"/>
      <c r="EC1" s="208">
        <f>Kennzahlenbogen!D61</f>
        <v>0</v>
      </c>
      <c r="ED1" s="209"/>
      <c r="EE1" s="210"/>
      <c r="EF1" s="208">
        <f>Kennzahlenbogen!D62</f>
        <v>0</v>
      </c>
      <c r="EG1" s="209"/>
      <c r="EH1" s="210"/>
      <c r="EI1" s="208">
        <f>Kennzahlenbogen!D63</f>
        <v>0</v>
      </c>
      <c r="EJ1" s="209"/>
      <c r="EK1" s="210"/>
      <c r="EL1" s="208">
        <f>Kennzahlenbogen!D64</f>
        <v>0</v>
      </c>
      <c r="EM1" s="209"/>
      <c r="EN1" s="210"/>
      <c r="EO1" s="208">
        <f>Kennzahlenbogen!D65</f>
        <v>0</v>
      </c>
      <c r="EP1" s="209"/>
      <c r="EQ1" s="210"/>
      <c r="ER1" s="208">
        <f>Kennzahlenbogen!D66</f>
        <v>0</v>
      </c>
      <c r="ES1" s="209"/>
      <c r="ET1" s="210"/>
      <c r="EU1" s="208">
        <f>Kennzahlenbogen!D67</f>
        <v>0</v>
      </c>
      <c r="EV1" s="209"/>
      <c r="EW1" s="210"/>
      <c r="EX1" s="208">
        <f>Kennzahlenbogen!D68</f>
        <v>0</v>
      </c>
      <c r="EY1" s="209"/>
      <c r="EZ1" s="210"/>
      <c r="FA1" s="226" t="s">
        <v>103</v>
      </c>
    </row>
    <row r="2" spans="1:157" x14ac:dyDescent="0.25">
      <c r="A2" s="83" t="str">
        <f>Kennzahlenbogen!B6</f>
        <v>Name des Zentrums</v>
      </c>
      <c r="B2" s="229" t="str">
        <f>Kennzahlenbogen!F8</f>
        <v>Reg.Nr. ZHZ-</v>
      </c>
      <c r="C2" s="229" t="str">
        <f>Kennzahlenbogen!B8</f>
        <v>Level des Zentrums</v>
      </c>
      <c r="D2" s="229" t="str">
        <f>Kennzahlenbogen!K13</f>
        <v>Auditjahr</v>
      </c>
      <c r="E2" s="229" t="str">
        <f>Kennzahlenbogen!K15</f>
        <v>Erfassungsjahr</v>
      </c>
      <c r="F2" s="230" t="str">
        <f>Kennzahlenbogen!K17</f>
        <v xml:space="preserve">Erstelldatum </v>
      </c>
      <c r="G2" s="231" t="s">
        <v>48</v>
      </c>
      <c r="H2" s="232" t="s">
        <v>45</v>
      </c>
      <c r="I2" s="232" t="s">
        <v>1</v>
      </c>
      <c r="J2" s="233" t="s">
        <v>0</v>
      </c>
      <c r="K2" s="231" t="s">
        <v>48</v>
      </c>
      <c r="L2" s="232" t="s">
        <v>45</v>
      </c>
      <c r="M2" s="232" t="s">
        <v>1</v>
      </c>
      <c r="N2" s="233" t="s">
        <v>0</v>
      </c>
      <c r="O2" s="231" t="s">
        <v>48</v>
      </c>
      <c r="P2" s="232" t="s">
        <v>45</v>
      </c>
      <c r="Q2" s="232" t="s">
        <v>1</v>
      </c>
      <c r="R2" s="233" t="s">
        <v>0</v>
      </c>
      <c r="S2" s="231" t="s">
        <v>48</v>
      </c>
      <c r="T2" s="232" t="s">
        <v>45</v>
      </c>
      <c r="U2" s="232" t="s">
        <v>1</v>
      </c>
      <c r="V2" s="233" t="s">
        <v>0</v>
      </c>
      <c r="W2" s="231" t="s">
        <v>48</v>
      </c>
      <c r="X2" s="232" t="s">
        <v>45</v>
      </c>
      <c r="Y2" s="232" t="s">
        <v>1</v>
      </c>
      <c r="Z2" s="233" t="s">
        <v>0</v>
      </c>
      <c r="AA2" s="231" t="s">
        <v>48</v>
      </c>
      <c r="AB2" s="232" t="s">
        <v>45</v>
      </c>
      <c r="AC2" s="232" t="s">
        <v>1</v>
      </c>
      <c r="AD2" s="233" t="s">
        <v>0</v>
      </c>
      <c r="AE2" s="231" t="s">
        <v>48</v>
      </c>
      <c r="AF2" s="232" t="s">
        <v>45</v>
      </c>
      <c r="AG2" s="232" t="s">
        <v>1</v>
      </c>
      <c r="AH2" s="233" t="s">
        <v>0</v>
      </c>
      <c r="AI2" s="231" t="s">
        <v>48</v>
      </c>
      <c r="AJ2" s="232" t="s">
        <v>45</v>
      </c>
      <c r="AK2" s="232" t="s">
        <v>1</v>
      </c>
      <c r="AL2" s="233" t="s">
        <v>0</v>
      </c>
      <c r="AM2" s="231" t="s">
        <v>48</v>
      </c>
      <c r="AN2" s="232" t="s">
        <v>45</v>
      </c>
      <c r="AO2" s="232" t="s">
        <v>1</v>
      </c>
      <c r="AP2" s="233" t="s">
        <v>0</v>
      </c>
      <c r="AQ2" s="231" t="s">
        <v>48</v>
      </c>
      <c r="AR2" s="232" t="s">
        <v>45</v>
      </c>
      <c r="AS2" s="232" t="s">
        <v>1</v>
      </c>
      <c r="AT2" s="233" t="s">
        <v>0</v>
      </c>
      <c r="AU2" s="231" t="s">
        <v>48</v>
      </c>
      <c r="AV2" s="232" t="s">
        <v>45</v>
      </c>
      <c r="AW2" s="232" t="s">
        <v>1</v>
      </c>
      <c r="AX2" s="233" t="s">
        <v>0</v>
      </c>
      <c r="AY2" s="231" t="s">
        <v>48</v>
      </c>
      <c r="AZ2" s="232" t="s">
        <v>45</v>
      </c>
      <c r="BA2" s="232" t="s">
        <v>1</v>
      </c>
      <c r="BB2" s="233" t="s">
        <v>0</v>
      </c>
      <c r="BC2" s="231" t="s">
        <v>48</v>
      </c>
      <c r="BD2" s="232" t="s">
        <v>45</v>
      </c>
      <c r="BE2" s="232" t="s">
        <v>1</v>
      </c>
      <c r="BF2" s="233" t="s">
        <v>0</v>
      </c>
      <c r="BG2" s="231" t="s">
        <v>48</v>
      </c>
      <c r="BH2" s="232" t="s">
        <v>45</v>
      </c>
      <c r="BI2" s="232" t="s">
        <v>1</v>
      </c>
      <c r="BJ2" s="233" t="s">
        <v>0</v>
      </c>
      <c r="BK2" s="231" t="s">
        <v>48</v>
      </c>
      <c r="BL2" s="232" t="s">
        <v>45</v>
      </c>
      <c r="BM2" s="232" t="s">
        <v>1</v>
      </c>
      <c r="BN2" s="233" t="s">
        <v>0</v>
      </c>
      <c r="BO2" s="231" t="s">
        <v>48</v>
      </c>
      <c r="BP2" s="232" t="s">
        <v>45</v>
      </c>
      <c r="BQ2" s="232" t="s">
        <v>1</v>
      </c>
      <c r="BR2" s="233" t="s">
        <v>0</v>
      </c>
      <c r="BS2" s="231" t="s">
        <v>48</v>
      </c>
      <c r="BT2" s="232" t="s">
        <v>45</v>
      </c>
      <c r="BU2" s="232" t="s">
        <v>1</v>
      </c>
      <c r="BV2" s="233" t="s">
        <v>0</v>
      </c>
      <c r="BW2" s="231" t="s">
        <v>48</v>
      </c>
      <c r="BX2" s="232" t="s">
        <v>45</v>
      </c>
      <c r="BY2" s="232" t="s">
        <v>1</v>
      </c>
      <c r="BZ2" s="233" t="s">
        <v>0</v>
      </c>
      <c r="CA2" s="231" t="s">
        <v>48</v>
      </c>
      <c r="CB2" s="232" t="s">
        <v>45</v>
      </c>
      <c r="CC2" s="232" t="s">
        <v>1</v>
      </c>
      <c r="CD2" s="233" t="s">
        <v>0</v>
      </c>
      <c r="CE2" s="231" t="s">
        <v>48</v>
      </c>
      <c r="CF2" s="232" t="s">
        <v>45</v>
      </c>
      <c r="CG2" s="232" t="s">
        <v>1</v>
      </c>
      <c r="CH2" s="233" t="s">
        <v>0</v>
      </c>
      <c r="CI2" s="231" t="s">
        <v>48</v>
      </c>
      <c r="CJ2" s="232" t="s">
        <v>45</v>
      </c>
      <c r="CK2" s="232" t="s">
        <v>1</v>
      </c>
      <c r="CL2" s="233" t="s">
        <v>0</v>
      </c>
      <c r="CM2" s="231" t="s">
        <v>48</v>
      </c>
      <c r="CN2" s="232" t="s">
        <v>45</v>
      </c>
      <c r="CO2" s="232" t="s">
        <v>1</v>
      </c>
      <c r="CP2" s="233" t="s">
        <v>0</v>
      </c>
      <c r="CQ2" s="231" t="s">
        <v>48</v>
      </c>
      <c r="CR2" s="232" t="s">
        <v>45</v>
      </c>
      <c r="CS2" s="232" t="s">
        <v>1</v>
      </c>
      <c r="CT2" s="233" t="s">
        <v>0</v>
      </c>
      <c r="CU2" s="231" t="s">
        <v>48</v>
      </c>
      <c r="CV2" s="232" t="s">
        <v>45</v>
      </c>
      <c r="CW2" s="232" t="s">
        <v>1</v>
      </c>
      <c r="CX2" s="233" t="s">
        <v>0</v>
      </c>
      <c r="CY2" s="231" t="s">
        <v>48</v>
      </c>
      <c r="CZ2" s="232" t="s">
        <v>45</v>
      </c>
      <c r="DA2" s="232" t="s">
        <v>1</v>
      </c>
      <c r="DB2" s="233" t="s">
        <v>0</v>
      </c>
      <c r="DC2" s="231" t="s">
        <v>48</v>
      </c>
      <c r="DD2" s="232" t="s">
        <v>45</v>
      </c>
      <c r="DE2" s="232" t="s">
        <v>1</v>
      </c>
      <c r="DF2" s="233" t="s">
        <v>0</v>
      </c>
      <c r="DG2" s="231" t="s">
        <v>48</v>
      </c>
      <c r="DH2" s="232" t="s">
        <v>45</v>
      </c>
      <c r="DI2" s="232" t="s">
        <v>1</v>
      </c>
      <c r="DJ2" s="233" t="s">
        <v>0</v>
      </c>
      <c r="DK2" s="231" t="s">
        <v>48</v>
      </c>
      <c r="DL2" s="232" t="s">
        <v>45</v>
      </c>
      <c r="DM2" s="232" t="s">
        <v>1</v>
      </c>
      <c r="DN2" s="233" t="s">
        <v>0</v>
      </c>
      <c r="DO2" s="231" t="s">
        <v>48</v>
      </c>
      <c r="DP2" s="232" t="s">
        <v>45</v>
      </c>
      <c r="DQ2" s="232" t="s">
        <v>1</v>
      </c>
      <c r="DR2" s="233" t="s">
        <v>0</v>
      </c>
      <c r="DS2" s="234" t="s">
        <v>114</v>
      </c>
      <c r="DT2" s="231" t="s">
        <v>101</v>
      </c>
      <c r="DU2" s="232" t="s">
        <v>80</v>
      </c>
      <c r="DV2" s="233" t="s">
        <v>81</v>
      </c>
      <c r="DW2" s="231" t="s">
        <v>101</v>
      </c>
      <c r="DX2" s="232" t="s">
        <v>80</v>
      </c>
      <c r="DY2" s="233" t="s">
        <v>81</v>
      </c>
      <c r="DZ2" s="231" t="s">
        <v>101</v>
      </c>
      <c r="EA2" s="232" t="s">
        <v>80</v>
      </c>
      <c r="EB2" s="233" t="s">
        <v>81</v>
      </c>
      <c r="EC2" s="231" t="s">
        <v>101</v>
      </c>
      <c r="ED2" s="232" t="s">
        <v>80</v>
      </c>
      <c r="EE2" s="233" t="s">
        <v>81</v>
      </c>
      <c r="EF2" s="231" t="s">
        <v>101</v>
      </c>
      <c r="EG2" s="232" t="s">
        <v>80</v>
      </c>
      <c r="EH2" s="233" t="s">
        <v>81</v>
      </c>
      <c r="EI2" s="231" t="s">
        <v>101</v>
      </c>
      <c r="EJ2" s="232" t="s">
        <v>80</v>
      </c>
      <c r="EK2" s="233" t="s">
        <v>81</v>
      </c>
      <c r="EL2" s="231" t="s">
        <v>101</v>
      </c>
      <c r="EM2" s="232" t="s">
        <v>80</v>
      </c>
      <c r="EN2" s="233" t="s">
        <v>81</v>
      </c>
      <c r="EO2" s="231" t="s">
        <v>101</v>
      </c>
      <c r="EP2" s="232" t="s">
        <v>80</v>
      </c>
      <c r="EQ2" s="233" t="s">
        <v>81</v>
      </c>
      <c r="ER2" s="231" t="s">
        <v>101</v>
      </c>
      <c r="ES2" s="232" t="s">
        <v>80</v>
      </c>
      <c r="ET2" s="233" t="s">
        <v>81</v>
      </c>
      <c r="EU2" s="231" t="s">
        <v>101</v>
      </c>
      <c r="EV2" s="232" t="s">
        <v>80</v>
      </c>
      <c r="EW2" s="233" t="s">
        <v>81</v>
      </c>
      <c r="EX2" s="231" t="s">
        <v>101</v>
      </c>
      <c r="EY2" s="232" t="s">
        <v>80</v>
      </c>
      <c r="EZ2" s="233" t="s">
        <v>81</v>
      </c>
      <c r="FA2" s="234" t="s">
        <v>102</v>
      </c>
    </row>
    <row r="3" spans="1:157" s="236" customFormat="1" x14ac:dyDescent="0.25">
      <c r="A3" s="81">
        <f>Kennzahlenbogen!D6</f>
        <v>0</v>
      </c>
      <c r="B3" s="236">
        <f>Kennzahlenbogen!G8</f>
        <v>0</v>
      </c>
      <c r="C3" s="236">
        <f>Kennzahlenbogen!D8</f>
        <v>0</v>
      </c>
      <c r="D3" s="81">
        <f>Kennzahlenbogen!L13</f>
        <v>0</v>
      </c>
      <c r="E3" s="81">
        <f>Kennzahlenbogen!L15</f>
        <v>0</v>
      </c>
      <c r="F3" s="82">
        <f>Kennzahlenbogen!L17</f>
        <v>0</v>
      </c>
      <c r="G3" s="236">
        <f>IF(Kennzahlenbogen!D8="Level I",Kennzahlenbogen!G23,IF(Kennzahlenbogen!D8="Level II",Kennzahlenbogen!H23,Kennzahlenbogen!I23))</f>
        <v>3</v>
      </c>
      <c r="H3" s="236">
        <f>Kennzahlenbogen!J23</f>
        <v>0</v>
      </c>
      <c r="I3" s="236" t="str">
        <f>Kennzahlenbogen!K23</f>
        <v>nicht befüllt</v>
      </c>
      <c r="J3" s="236">
        <f>Kennzahlenbogen!L23</f>
        <v>0</v>
      </c>
      <c r="K3" s="236">
        <f>IF(Kennzahlenbogen!D8="Level I",Kennzahlenbogen!G24,IF(Kennzahlenbogen!D8="Level II",Kennzahlenbogen!H24,Kennzahlenbogen!I24))</f>
        <v>3</v>
      </c>
      <c r="L3" s="236">
        <f>Kennzahlenbogen!J24</f>
        <v>0</v>
      </c>
      <c r="M3" s="236" t="str">
        <f>Kennzahlenbogen!K24</f>
        <v>nicht befüllt</v>
      </c>
      <c r="N3" s="236">
        <f>Kennzahlenbogen!L24</f>
        <v>0</v>
      </c>
      <c r="O3" s="236">
        <f>IF(Kennzahlenbogen!D8="Level I",Kennzahlenbogen!G25,IF(Kennzahlenbogen!D8="Level II",Kennzahlenbogen!H25,Kennzahlenbogen!I25))</f>
        <v>3</v>
      </c>
      <c r="P3" s="236">
        <f>Kennzahlenbogen!J25</f>
        <v>0</v>
      </c>
      <c r="Q3" s="236" t="str">
        <f>Kennzahlenbogen!K25</f>
        <v>nicht befüllt</v>
      </c>
      <c r="R3" s="236">
        <f>Kennzahlenbogen!L25</f>
        <v>0</v>
      </c>
      <c r="S3" s="236">
        <f>IF(Kennzahlenbogen!D8="Level I",Kennzahlenbogen!G27,IF(Kennzahlenbogen!D8="Level II",Kennzahlenbogen!H27,Kennzahlenbogen!I27))</f>
        <v>30</v>
      </c>
      <c r="T3" s="236">
        <f>Kennzahlenbogen!J27</f>
        <v>0</v>
      </c>
      <c r="U3" s="236" t="str">
        <f>Kennzahlenbogen!K27</f>
        <v>nicht befüllt</v>
      </c>
      <c r="V3" s="236">
        <f>Kennzahlenbogen!L27</f>
        <v>0</v>
      </c>
      <c r="W3" s="236">
        <f>IF(Kennzahlenbogen!D8="Level I",Kennzahlenbogen!G28,IF(Kennzahlenbogen!D8="Level II",Kennzahlenbogen!H28,Kennzahlenbogen!I28))</f>
        <v>20</v>
      </c>
      <c r="X3" s="236">
        <f>Kennzahlenbogen!J28</f>
        <v>0</v>
      </c>
      <c r="Y3" s="236" t="str">
        <f>Kennzahlenbogen!K28</f>
        <v>nicht befüllt</v>
      </c>
      <c r="Z3" s="236">
        <f>Kennzahlenbogen!L28</f>
        <v>0</v>
      </c>
      <c r="AA3" s="236">
        <f>IF(Kennzahlenbogen!D8="Level I",Kennzahlenbogen!G29,IF(Kennzahlenbogen!D8="Level II",Kennzahlenbogen!H29,Kennzahlenbogen!I29))</f>
        <v>30</v>
      </c>
      <c r="AB3" s="236">
        <f>Kennzahlenbogen!J29</f>
        <v>0</v>
      </c>
      <c r="AC3" s="236" t="str">
        <f>Kennzahlenbogen!K29</f>
        <v>nicht befüllt</v>
      </c>
      <c r="AD3" s="236">
        <f>Kennzahlenbogen!L29</f>
        <v>0</v>
      </c>
      <c r="AE3" s="236">
        <f>IF(Kennzahlenbogen!D8="Level I",Kennzahlenbogen!G30,IF(Kennzahlenbogen!D8="Level II",Kennzahlenbogen!H30,Kennzahlenbogen!I30))</f>
        <v>30</v>
      </c>
      <c r="AF3" s="236">
        <f>Kennzahlenbogen!J30</f>
        <v>0</v>
      </c>
      <c r="AG3" s="236" t="str">
        <f>Kennzahlenbogen!K30</f>
        <v>nicht befüllt</v>
      </c>
      <c r="AH3" s="236">
        <f>Kennzahlenbogen!L30</f>
        <v>0</v>
      </c>
      <c r="AI3" s="236">
        <f>IF(Kennzahlenbogen!D8="Level I",Kennzahlenbogen!G31,IF(Kennzahlenbogen!D8="Level II",Kennzahlenbogen!H31,Kennzahlenbogen!I31))</f>
        <v>30</v>
      </c>
      <c r="AJ3" s="236">
        <f>Kennzahlenbogen!J31</f>
        <v>0</v>
      </c>
      <c r="AK3" s="236" t="str">
        <f>Kennzahlenbogen!K31</f>
        <v>nicht befüllt</v>
      </c>
      <c r="AL3" s="236">
        <f>Kennzahlenbogen!L31</f>
        <v>0</v>
      </c>
      <c r="AM3" s="236">
        <f>IF(Kennzahlenbogen!D8="Level I",Kennzahlenbogen!G32,IF(Kennzahlenbogen!D8="Level II",Kennzahlenbogen!H32,Kennzahlenbogen!I32))</f>
        <v>50</v>
      </c>
      <c r="AN3" s="236">
        <f>Kennzahlenbogen!J32</f>
        <v>0</v>
      </c>
      <c r="AO3" s="236" t="str">
        <f>Kennzahlenbogen!K32</f>
        <v>nicht befüllt</v>
      </c>
      <c r="AP3" s="236">
        <f>Kennzahlenbogen!L32</f>
        <v>0</v>
      </c>
      <c r="AQ3" s="236">
        <f>IF(Kennzahlenbogen!D8="Level I",Kennzahlenbogen!G33,IF(Kennzahlenbogen!D8="Level II",Kennzahlenbogen!H33,Kennzahlenbogen!I33))</f>
        <v>30</v>
      </c>
      <c r="AR3" s="236">
        <f>Kennzahlenbogen!J33</f>
        <v>0</v>
      </c>
      <c r="AS3" s="236" t="str">
        <f>Kennzahlenbogen!K33</f>
        <v>nicht befüllt</v>
      </c>
      <c r="AT3" s="236">
        <f>Kennzahlenbogen!L33</f>
        <v>0</v>
      </c>
      <c r="AU3" s="236">
        <f>IF(Kennzahlenbogen!D8="Level I",Kennzahlenbogen!G34,IF(Kennzahlenbogen!D8="Level II",Kennzahlenbogen!H34,Kennzahlenbogen!I34))</f>
        <v>20</v>
      </c>
      <c r="AV3" s="236">
        <f>Kennzahlenbogen!J34</f>
        <v>0</v>
      </c>
      <c r="AW3" s="236" t="str">
        <f>Kennzahlenbogen!K34</f>
        <v>nicht befüllt</v>
      </c>
      <c r="AX3" s="236">
        <f>Kennzahlenbogen!L34</f>
        <v>0</v>
      </c>
      <c r="AY3" s="236">
        <f>IF(Kennzahlenbogen!D8="Level I",Kennzahlenbogen!G35,IF(Kennzahlenbogen!D8="Level II",Kennzahlenbogen!H35,Kennzahlenbogen!I35))</f>
        <v>15</v>
      </c>
      <c r="AZ3" s="236">
        <f>Kennzahlenbogen!J35</f>
        <v>0</v>
      </c>
      <c r="BA3" s="236" t="str">
        <f>Kennzahlenbogen!K35</f>
        <v>nicht befüllt</v>
      </c>
      <c r="BB3" s="236">
        <f>Kennzahlenbogen!L35</f>
        <v>0</v>
      </c>
      <c r="BC3" s="236">
        <f>IF(Kennzahlenbogen!D8="Level I",Kennzahlenbogen!G36,IF(Kennzahlenbogen!D8="Level II",Kennzahlenbogen!H36,Kennzahlenbogen!I36))</f>
        <v>20</v>
      </c>
      <c r="BD3" s="236">
        <f>Kennzahlenbogen!J36</f>
        <v>0</v>
      </c>
      <c r="BE3" s="236" t="str">
        <f>Kennzahlenbogen!K36</f>
        <v>nicht befüllt</v>
      </c>
      <c r="BF3" s="236">
        <f>Kennzahlenbogen!L36</f>
        <v>0</v>
      </c>
      <c r="BG3" s="236">
        <f>IF(Kennzahlenbogen!D8="Level I",Kennzahlenbogen!G37,IF(Kennzahlenbogen!D8="Level II",Kennzahlenbogen!H37,Kennzahlenbogen!I37))</f>
        <v>20</v>
      </c>
      <c r="BH3" s="236">
        <f>Kennzahlenbogen!J37</f>
        <v>0</v>
      </c>
      <c r="BI3" s="236" t="str">
        <f>Kennzahlenbogen!K37</f>
        <v>nicht befüllt</v>
      </c>
      <c r="BJ3" s="236">
        <f>Kennzahlenbogen!L37</f>
        <v>0</v>
      </c>
      <c r="BK3" s="236">
        <f>IF(Kennzahlenbogen!D8="Level I",Kennzahlenbogen!G38,IF(Kennzahlenbogen!D8="Level II",Kennzahlenbogen!H38,Kennzahlenbogen!I38))</f>
        <v>20</v>
      </c>
      <c r="BL3" s="236">
        <f>Kennzahlenbogen!J38</f>
        <v>0</v>
      </c>
      <c r="BM3" s="236" t="str">
        <f>Kennzahlenbogen!K38</f>
        <v>nicht befüllt</v>
      </c>
      <c r="BN3" s="236">
        <f>Kennzahlenbogen!L38</f>
        <v>0</v>
      </c>
      <c r="BO3" s="236">
        <f>IF(Kennzahlenbogen!D8="Level I",Kennzahlenbogen!G39,IF(Kennzahlenbogen!D8="Level II",Kennzahlenbogen!H39,Kennzahlenbogen!I39))</f>
        <v>15</v>
      </c>
      <c r="BP3" s="236">
        <f>Kennzahlenbogen!J39</f>
        <v>0</v>
      </c>
      <c r="BQ3" s="236" t="str">
        <f>Kennzahlenbogen!K39</f>
        <v>nicht befüllt</v>
      </c>
      <c r="BR3" s="236">
        <f>Kennzahlenbogen!L39</f>
        <v>0</v>
      </c>
      <c r="BS3" s="236">
        <f>IF(Kennzahlenbogen!D8="Level I",Kennzahlenbogen!G40,IF(Kennzahlenbogen!D8="Level II",Kennzahlenbogen!H40,Kennzahlenbogen!I40))</f>
        <v>20</v>
      </c>
      <c r="BT3" s="236">
        <f>Kennzahlenbogen!J40</f>
        <v>0</v>
      </c>
      <c r="BU3" s="236" t="str">
        <f>Kennzahlenbogen!K40</f>
        <v>nicht befüllt</v>
      </c>
      <c r="BV3" s="236">
        <f>Kennzahlenbogen!L40</f>
        <v>0</v>
      </c>
      <c r="BW3" s="236">
        <f>IF(Kennzahlenbogen!D8="Level I",Kennzahlenbogen!G41,IF(Kennzahlenbogen!D8="Level II",Kennzahlenbogen!H41,Kennzahlenbogen!I41))</f>
        <v>10</v>
      </c>
      <c r="BX3" s="236">
        <f>Kennzahlenbogen!J41</f>
        <v>0</v>
      </c>
      <c r="BY3" s="236" t="str">
        <f>Kennzahlenbogen!K41</f>
        <v>nicht befüllt</v>
      </c>
      <c r="BZ3" s="236">
        <f>Kennzahlenbogen!L41</f>
        <v>0</v>
      </c>
      <c r="CA3" s="236">
        <f>IF(Kennzahlenbogen!D8="Level I",Kennzahlenbogen!G42,IF(Kennzahlenbogen!D8="Level II",Kennzahlenbogen!H42,Kennzahlenbogen!I42))</f>
        <v>15</v>
      </c>
      <c r="CB3" s="236">
        <f>Kennzahlenbogen!J42</f>
        <v>0</v>
      </c>
      <c r="CC3" s="236" t="str">
        <f>Kennzahlenbogen!K42</f>
        <v>nicht befüllt</v>
      </c>
      <c r="CD3" s="236">
        <f>Kennzahlenbogen!L42</f>
        <v>0</v>
      </c>
      <c r="CE3" s="236">
        <f>IF(Kennzahlenbogen!D8="Level I",Kennzahlenbogen!G43,IF(Kennzahlenbogen!D8="Level II",Kennzahlenbogen!H43,Kennzahlenbogen!I43))</f>
        <v>20</v>
      </c>
      <c r="CF3" s="236">
        <f>Kennzahlenbogen!J43</f>
        <v>0</v>
      </c>
      <c r="CG3" s="236" t="str">
        <f>Kennzahlenbogen!K43</f>
        <v>nicht befüllt</v>
      </c>
      <c r="CH3" s="236">
        <f>Kennzahlenbogen!L43</f>
        <v>0</v>
      </c>
      <c r="CI3" s="236">
        <f>IF(Kennzahlenbogen!D8="Level I",Kennzahlenbogen!G44,IF(Kennzahlenbogen!D8="Level II",Kennzahlenbogen!H44,Kennzahlenbogen!I44))</f>
        <v>10</v>
      </c>
      <c r="CJ3" s="236">
        <f>Kennzahlenbogen!J44</f>
        <v>0</v>
      </c>
      <c r="CK3" s="236" t="str">
        <f>Kennzahlenbogen!K44</f>
        <v>nicht befüllt</v>
      </c>
      <c r="CL3" s="236">
        <f>Kennzahlenbogen!L44</f>
        <v>0</v>
      </c>
      <c r="CM3" s="236">
        <f>IF(Kennzahlenbogen!D8="Level I",Kennzahlenbogen!G45,IF(Kennzahlenbogen!D8="Level II",Kennzahlenbogen!H45,Kennzahlenbogen!I45))</f>
        <v>5</v>
      </c>
      <c r="CN3" s="236">
        <f>Kennzahlenbogen!J45</f>
        <v>0</v>
      </c>
      <c r="CO3" s="236" t="str">
        <f>Kennzahlenbogen!K45</f>
        <v>nicht befüllt</v>
      </c>
      <c r="CP3" s="236">
        <f>Kennzahlenbogen!L45</f>
        <v>0</v>
      </c>
      <c r="CQ3" s="236">
        <f>IF(Kennzahlenbogen!D8="Level I",Kennzahlenbogen!G46,IF(Kennzahlenbogen!D8="Level II",Kennzahlenbogen!H46,Kennzahlenbogen!I46))</f>
        <v>20</v>
      </c>
      <c r="CR3" s="236">
        <f>Kennzahlenbogen!J46</f>
        <v>0</v>
      </c>
      <c r="CS3" s="236" t="str">
        <f>Kennzahlenbogen!K46</f>
        <v>nicht befüllt</v>
      </c>
      <c r="CT3" s="236">
        <f>Kennzahlenbogen!L46</f>
        <v>0</v>
      </c>
      <c r="CU3" s="236">
        <f>IF(Kennzahlenbogen!D8="Level I",Kennzahlenbogen!G47,IF(Kennzahlenbogen!D8="Level II",Kennzahlenbogen!H47,Kennzahlenbogen!I47))</f>
        <v>5</v>
      </c>
      <c r="CV3" s="236">
        <f>Kennzahlenbogen!J47</f>
        <v>0</v>
      </c>
      <c r="CW3" s="236" t="str">
        <f>Kennzahlenbogen!K47</f>
        <v>nicht befüllt</v>
      </c>
      <c r="CX3" s="236">
        <f>Kennzahlenbogen!L47</f>
        <v>0</v>
      </c>
      <c r="CY3" s="236">
        <f>IF(Kennzahlenbogen!D8="Level I",Kennzahlenbogen!G48,IF(Kennzahlenbogen!D8="Level II",Kennzahlenbogen!H48,Kennzahlenbogen!I48))</f>
        <v>10</v>
      </c>
      <c r="CZ3" s="236">
        <f>Kennzahlenbogen!J48</f>
        <v>0</v>
      </c>
      <c r="DA3" s="236" t="str">
        <f>Kennzahlenbogen!K48</f>
        <v>nicht befüllt</v>
      </c>
      <c r="DB3" s="236">
        <f>Kennzahlenbogen!L48</f>
        <v>0</v>
      </c>
      <c r="DC3" s="236">
        <f>IF(Kennzahlenbogen!D8="Level I",Kennzahlenbogen!G49,IF(Kennzahlenbogen!D8="Level II",Kennzahlenbogen!H49,Kennzahlenbogen!I49))</f>
        <v>10</v>
      </c>
      <c r="DD3" s="236">
        <f>Kennzahlenbogen!J49</f>
        <v>0</v>
      </c>
      <c r="DE3" s="236" t="str">
        <f>Kennzahlenbogen!K49</f>
        <v>nicht befüllt</v>
      </c>
      <c r="DF3" s="236">
        <f>Kennzahlenbogen!L49</f>
        <v>0</v>
      </c>
      <c r="DG3" s="236">
        <f>IF(Kennzahlenbogen!D8="Level I",Kennzahlenbogen!G50,IF(Kennzahlenbogen!D8="Level II",Kennzahlenbogen!H50,Kennzahlenbogen!I50))</f>
        <v>15</v>
      </c>
      <c r="DH3" s="236">
        <f>Kennzahlenbogen!J50</f>
        <v>0</v>
      </c>
      <c r="DI3" s="236" t="str">
        <f>Kennzahlenbogen!K50</f>
        <v>nicht befüllt</v>
      </c>
      <c r="DJ3" s="236">
        <f>Kennzahlenbogen!L50</f>
        <v>0</v>
      </c>
      <c r="DK3" s="236">
        <f>IF(Kennzahlenbogen!D8="Level I",Kennzahlenbogen!G51,IF(Kennzahlenbogen!D8="Level II",Kennzahlenbogen!H51,Kennzahlenbogen!I51))</f>
        <v>10</v>
      </c>
      <c r="DL3" s="236">
        <f>Kennzahlenbogen!J51</f>
        <v>0</v>
      </c>
      <c r="DM3" s="236" t="str">
        <f>Kennzahlenbogen!K51</f>
        <v>nicht befüllt</v>
      </c>
      <c r="DN3" s="236">
        <f>Kennzahlenbogen!L51</f>
        <v>0</v>
      </c>
      <c r="DO3" s="236">
        <f>IF(Kennzahlenbogen!D8="Level I",Kennzahlenbogen!G52,IF(Kennzahlenbogen!D8="Level II",Kennzahlenbogen!H52,Kennzahlenbogen!I52))</f>
        <v>10</v>
      </c>
      <c r="DP3" s="236">
        <f>Kennzahlenbogen!J52</f>
        <v>0</v>
      </c>
      <c r="DQ3" s="236" t="str">
        <f>Kennzahlenbogen!K52</f>
        <v>nicht befüllt</v>
      </c>
      <c r="DR3" s="236">
        <f>Kennzahlenbogen!L52</f>
        <v>0</v>
      </c>
      <c r="DS3" s="228">
        <f>Kennzahlenbogen!G54</f>
        <v>0</v>
      </c>
      <c r="DT3" s="236" t="str">
        <f>Kennzahlenbogen!G58</f>
        <v/>
      </c>
      <c r="DU3" s="236">
        <f>Kennzahlenbogen!H58</f>
        <v>0</v>
      </c>
      <c r="DV3" s="236">
        <f>Kennzahlenbogen!I58</f>
        <v>0</v>
      </c>
      <c r="DW3" s="236" t="str">
        <f>Kennzahlenbogen!G59</f>
        <v/>
      </c>
      <c r="DX3" s="236">
        <f>Kennzahlenbogen!H59</f>
        <v>0</v>
      </c>
      <c r="DY3" s="236">
        <f>Kennzahlenbogen!I59</f>
        <v>0</v>
      </c>
      <c r="DZ3" s="236" t="str">
        <f>Kennzahlenbogen!G60</f>
        <v/>
      </c>
      <c r="EA3" s="236">
        <f>Kennzahlenbogen!H60</f>
        <v>0</v>
      </c>
      <c r="EB3" s="236">
        <f>Kennzahlenbogen!I60</f>
        <v>0</v>
      </c>
      <c r="EC3" s="236" t="str">
        <f>Kennzahlenbogen!G61</f>
        <v/>
      </c>
      <c r="ED3" s="236">
        <f>Kennzahlenbogen!H61</f>
        <v>0</v>
      </c>
      <c r="EE3" s="236">
        <f>Kennzahlenbogen!I61</f>
        <v>0</v>
      </c>
      <c r="EF3" s="236" t="str">
        <f>Kennzahlenbogen!G62</f>
        <v/>
      </c>
      <c r="EG3" s="236">
        <f>Kennzahlenbogen!H62</f>
        <v>0</v>
      </c>
      <c r="EH3" s="236">
        <f>Kennzahlenbogen!I62</f>
        <v>0</v>
      </c>
      <c r="EI3" s="236" t="str">
        <f>Kennzahlenbogen!G63</f>
        <v/>
      </c>
      <c r="EJ3" s="236">
        <f>Kennzahlenbogen!H63</f>
        <v>0</v>
      </c>
      <c r="EK3" s="236">
        <f>Kennzahlenbogen!I63</f>
        <v>0</v>
      </c>
      <c r="EL3" s="236" t="str">
        <f>Kennzahlenbogen!G64</f>
        <v/>
      </c>
      <c r="EM3" s="236">
        <f>Kennzahlenbogen!H64</f>
        <v>0</v>
      </c>
      <c r="EN3" s="236">
        <f>Kennzahlenbogen!I64</f>
        <v>0</v>
      </c>
      <c r="EO3" s="236" t="str">
        <f>Kennzahlenbogen!G65</f>
        <v/>
      </c>
      <c r="EP3" s="236">
        <f>Kennzahlenbogen!H65</f>
        <v>0</v>
      </c>
      <c r="EQ3" s="236">
        <f>Kennzahlenbogen!I65</f>
        <v>0</v>
      </c>
      <c r="ER3" s="236" t="str">
        <f>Kennzahlenbogen!G66</f>
        <v/>
      </c>
      <c r="ES3" s="236">
        <f>Kennzahlenbogen!H66</f>
        <v>0</v>
      </c>
      <c r="ET3" s="236">
        <f>Kennzahlenbogen!I66</f>
        <v>0</v>
      </c>
      <c r="EU3" s="236" t="str">
        <f>Kennzahlenbogen!G67</f>
        <v/>
      </c>
      <c r="EV3" s="236">
        <f>Kennzahlenbogen!H67</f>
        <v>0</v>
      </c>
      <c r="EW3" s="236">
        <f>Kennzahlenbogen!I67</f>
        <v>0</v>
      </c>
      <c r="EX3" s="236" t="str">
        <f>Kennzahlenbogen!G68</f>
        <v/>
      </c>
      <c r="EY3" s="236">
        <f>Kennzahlenbogen!H68</f>
        <v>0</v>
      </c>
      <c r="EZ3" s="236">
        <f>Kennzahlenbogen!I68</f>
        <v>0</v>
      </c>
      <c r="FA3" s="236">
        <f>Kennzahlenbogen!H70</f>
        <v>0</v>
      </c>
    </row>
  </sheetData>
  <mergeCells count="41">
    <mergeCell ref="EU1:EW1"/>
    <mergeCell ref="EX1:EZ1"/>
    <mergeCell ref="EF1:EH1"/>
    <mergeCell ref="EI1:EK1"/>
    <mergeCell ref="EL1:EN1"/>
    <mergeCell ref="EO1:EQ1"/>
    <mergeCell ref="ER1:ET1"/>
    <mergeCell ref="DT1:DV1"/>
    <mergeCell ref="DW1:DY1"/>
    <mergeCell ref="DZ1:EB1"/>
    <mergeCell ref="EC1:EE1"/>
    <mergeCell ref="DO1:DR1"/>
    <mergeCell ref="A1:F1"/>
    <mergeCell ref="BG1:BJ1"/>
    <mergeCell ref="G1:J1"/>
    <mergeCell ref="K1:N1"/>
    <mergeCell ref="O1:R1"/>
    <mergeCell ref="S1:V1"/>
    <mergeCell ref="W1:Z1"/>
    <mergeCell ref="AA1:AD1"/>
    <mergeCell ref="AE1:AH1"/>
    <mergeCell ref="AI1:AL1"/>
    <mergeCell ref="AM1:AP1"/>
    <mergeCell ref="AQ1:AT1"/>
    <mergeCell ref="AU1:AX1"/>
    <mergeCell ref="AY1:BB1"/>
    <mergeCell ref="BC1:BF1"/>
    <mergeCell ref="BK1:BN1"/>
    <mergeCell ref="BO1:BR1"/>
    <mergeCell ref="BS1:BV1"/>
    <mergeCell ref="BW1:BZ1"/>
    <mergeCell ref="CA1:CD1"/>
    <mergeCell ref="CY1:DB1"/>
    <mergeCell ref="DC1:DF1"/>
    <mergeCell ref="DG1:DJ1"/>
    <mergeCell ref="DK1:DN1"/>
    <mergeCell ref="CE1:CH1"/>
    <mergeCell ref="CI1:CL1"/>
    <mergeCell ref="CM1:CP1"/>
    <mergeCell ref="CQ1:CT1"/>
    <mergeCell ref="CU1:CX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Erläuterung</vt:lpstr>
      <vt:lpstr>Kennzahlenbogen</vt:lpstr>
      <vt:lpstr>Auswertungsblatt</vt:lpstr>
      <vt:lpstr>Kennzahlenbogen!Druckbereich</vt:lpstr>
      <vt:lpstr>Kennzahlenbogen!Drucktitel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ClarCert</dc:creator>
  <cp:lastModifiedBy>ClarCert - Christin Hübner</cp:lastModifiedBy>
  <cp:lastPrinted>2025-05-27T08:44:21Z</cp:lastPrinted>
  <dcterms:created xsi:type="dcterms:W3CDTF">2016-10-19T08:58:36Z</dcterms:created>
  <dcterms:modified xsi:type="dcterms:W3CDTF">2026-10-06T12:04:14Z</dcterms:modified>
</cp:coreProperties>
</file>